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A0C8CB1E-EDAB-488C-9ABF-F178CA675B20}" xr6:coauthVersionLast="47" xr6:coauthVersionMax="47" xr10:uidLastSave="{00000000-0000-0000-0000-000000000000}"/>
  <workbookProtection workbookAlgorithmName="SHA-512" workbookHashValue="+vqNZSZ+j94SvPVTMenbhUJr9M0NWF8h41Q0YcZ7cD/nUu+GjThSxsfrHdJZK+FMmWYrOFb4pTW7iLp2ihcIsA==" workbookSaltValue="sH2uP6jhxJ8eAGbod1/sHA==" workbookSpinCount="100000" lockStructure="1"/>
  <bookViews>
    <workbookView xWindow="5115" yWindow="3045" windowWidth="15375" windowHeight="7875" xr2:uid="{00000000-000D-0000-FFFF-FFFF00000000}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X541" i="1" l="1"/>
  <c r="AX540" i="1" s="1"/>
  <c r="AY541" i="1"/>
  <c r="AY540" i="1" s="1"/>
  <c r="AY528" i="1"/>
  <c r="AX528" i="1"/>
  <c r="AY526" i="1"/>
  <c r="AX526" i="1"/>
  <c r="AY520" i="1"/>
  <c r="AX517" i="1"/>
  <c r="AY517" i="1"/>
  <c r="AY508" i="1"/>
  <c r="AY505" i="1"/>
  <c r="AX505" i="1"/>
  <c r="AY503" i="1"/>
  <c r="AX503" i="1"/>
  <c r="AY500" i="1"/>
  <c r="AY499" i="1" s="1"/>
  <c r="AX500" i="1"/>
  <c r="AX499" i="1" s="1"/>
  <c r="AY497" i="1"/>
  <c r="AX497" i="1"/>
  <c r="AY495" i="1"/>
  <c r="AX495" i="1"/>
  <c r="AY492" i="1"/>
  <c r="AX492" i="1"/>
  <c r="AY490" i="1"/>
  <c r="AX490" i="1"/>
  <c r="AY483" i="1"/>
  <c r="AY479" i="1"/>
  <c r="AY474" i="1"/>
  <c r="AX474" i="1"/>
  <c r="AY472" i="1"/>
  <c r="AX472" i="1"/>
  <c r="AY469" i="1"/>
  <c r="AY463" i="1" s="1"/>
  <c r="AX469" i="1"/>
  <c r="AX463" i="1" s="1"/>
  <c r="AX459" i="1"/>
  <c r="AY451" i="1"/>
  <c r="AX451" i="1"/>
  <c r="AY445" i="1"/>
  <c r="AX445" i="1"/>
  <c r="AY443" i="1"/>
  <c r="AX443" i="1"/>
  <c r="AY441" i="1"/>
  <c r="AX441" i="1"/>
  <c r="AY439" i="1"/>
  <c r="AX439" i="1"/>
  <c r="AY437" i="1"/>
  <c r="AX437" i="1"/>
  <c r="AX436" i="1" s="1"/>
  <c r="AY434" i="1"/>
  <c r="AY433" i="1" s="1"/>
  <c r="AX434" i="1"/>
  <c r="AX433" i="1" s="1"/>
  <c r="AY428" i="1"/>
  <c r="AY424" i="1"/>
  <c r="AY421" i="1"/>
  <c r="AX421" i="1"/>
  <c r="AY419" i="1"/>
  <c r="AX419" i="1"/>
  <c r="AY417" i="1"/>
  <c r="AX417" i="1"/>
  <c r="AX416" i="1" s="1"/>
  <c r="AX414" i="1"/>
  <c r="AY414" i="1"/>
  <c r="AY408" i="1"/>
  <c r="AY406" i="1"/>
  <c r="AX406" i="1"/>
  <c r="AY404" i="1"/>
  <c r="AX404" i="1"/>
  <c r="AY401" i="1"/>
  <c r="AX401" i="1"/>
  <c r="AY392" i="1"/>
  <c r="AY362" i="1"/>
  <c r="AY356" i="1"/>
  <c r="AX356" i="1"/>
  <c r="AY346" i="1"/>
  <c r="AY338" i="1"/>
  <c r="AY318" i="1"/>
  <c r="AX308" i="1"/>
  <c r="AY298" i="1"/>
  <c r="AX277" i="1"/>
  <c r="AX273" i="1"/>
  <c r="AY267" i="1"/>
  <c r="AY264" i="1"/>
  <c r="AY256" i="1"/>
  <c r="AY246" i="1"/>
  <c r="AX246" i="1"/>
  <c r="AY236" i="1"/>
  <c r="AY232" i="1"/>
  <c r="AX232" i="1"/>
  <c r="AY223" i="1"/>
  <c r="AY212" i="1"/>
  <c r="AX207" i="1"/>
  <c r="AX193" i="1"/>
  <c r="AY188" i="1"/>
  <c r="AX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Y140" i="1"/>
  <c r="AX135" i="1"/>
  <c r="AY135" i="1"/>
  <c r="AY132" i="1"/>
  <c r="AX132" i="1"/>
  <c r="AX119" i="1"/>
  <c r="AY114" i="1"/>
  <c r="AX114" i="1"/>
  <c r="AX111" i="1"/>
  <c r="AY111" i="1"/>
  <c r="AY106" i="1"/>
  <c r="AX106" i="1"/>
  <c r="AY103" i="1"/>
  <c r="AX103" i="1"/>
  <c r="AY100" i="1"/>
  <c r="AX100" i="1"/>
  <c r="AY91" i="1"/>
  <c r="AX91" i="1"/>
  <c r="AX89" i="1"/>
  <c r="AY89" i="1"/>
  <c r="AY87" i="1"/>
  <c r="AX87" i="1"/>
  <c r="AY85" i="1"/>
  <c r="AX85" i="1"/>
  <c r="AY83" i="1"/>
  <c r="AX83" i="1"/>
  <c r="AY78" i="1"/>
  <c r="AX78" i="1"/>
  <c r="AX73" i="1"/>
  <c r="AY70" i="1"/>
  <c r="AX70" i="1"/>
  <c r="AY68" i="1"/>
  <c r="AX68" i="1"/>
  <c r="AY62" i="1"/>
  <c r="AX47" i="1"/>
  <c r="AY47" i="1"/>
  <c r="AY41" i="1"/>
  <c r="AY38" i="1"/>
  <c r="AX38" i="1"/>
  <c r="AX36" i="1"/>
  <c r="AY36" i="1"/>
  <c r="AY29" i="1"/>
  <c r="AX29" i="1"/>
  <c r="AY27" i="1"/>
  <c r="AX27" i="1"/>
  <c r="AY25" i="1"/>
  <c r="AX25" i="1"/>
  <c r="AY11" i="1"/>
  <c r="AX11" i="1"/>
  <c r="AY9" i="1"/>
  <c r="AX9" i="1"/>
  <c r="AX35" i="1" l="1"/>
  <c r="AY40" i="1"/>
  <c r="AX494" i="1"/>
  <c r="AY423" i="1"/>
  <c r="AY102" i="1"/>
  <c r="AY149" i="1"/>
  <c r="AY403" i="1"/>
  <c r="AY198" i="1"/>
  <c r="AX94" i="1"/>
  <c r="AX81" i="1" s="1"/>
  <c r="AX198" i="1"/>
  <c r="AY277" i="1"/>
  <c r="AX298" i="1"/>
  <c r="AX346" i="1"/>
  <c r="AX392" i="1"/>
  <c r="AX391" i="1" s="1"/>
  <c r="AY459" i="1"/>
  <c r="AX471" i="1"/>
  <c r="AY502" i="1"/>
  <c r="AX530" i="1"/>
  <c r="AY478" i="1"/>
  <c r="AY494" i="1"/>
  <c r="AY162" i="1"/>
  <c r="AX264" i="1"/>
  <c r="AY273" i="1"/>
  <c r="AY308" i="1"/>
  <c r="AY287" i="1" s="1"/>
  <c r="AX386" i="1"/>
  <c r="AX385" i="1" s="1"/>
  <c r="AX428" i="1"/>
  <c r="AX455" i="1"/>
  <c r="AX454" i="1" s="1"/>
  <c r="AY471" i="1"/>
  <c r="AX483" i="1"/>
  <c r="AX489" i="1"/>
  <c r="AX149" i="1"/>
  <c r="AX338" i="1"/>
  <c r="AY386" i="1"/>
  <c r="AY385" i="1" s="1"/>
  <c r="AX424" i="1"/>
  <c r="AY455" i="1"/>
  <c r="AX479" i="1"/>
  <c r="AX62" i="1"/>
  <c r="AX188" i="1"/>
  <c r="AX256" i="1"/>
  <c r="AX328" i="1"/>
  <c r="AX362" i="1"/>
  <c r="AX408" i="1"/>
  <c r="AX403" i="1" s="1"/>
  <c r="AX448" i="1"/>
  <c r="AX447" i="1" s="1"/>
  <c r="AX520" i="1"/>
  <c r="AY530" i="1"/>
  <c r="AY507" i="1" s="1"/>
  <c r="AY119" i="1"/>
  <c r="AY118" i="1" s="1"/>
  <c r="AX19" i="1"/>
  <c r="AY73" i="1"/>
  <c r="AX502" i="1"/>
  <c r="AX161" i="1"/>
  <c r="AY19" i="1"/>
  <c r="AY8" i="1" s="1"/>
  <c r="AX41" i="1"/>
  <c r="AX146" i="1"/>
  <c r="AY175" i="1"/>
  <c r="AY193" i="1"/>
  <c r="AY207" i="1"/>
  <c r="AX212" i="1"/>
  <c r="AX223" i="1"/>
  <c r="AX236" i="1"/>
  <c r="AX267" i="1"/>
  <c r="AX318" i="1"/>
  <c r="AX374" i="1"/>
  <c r="AX373" i="1" s="1"/>
  <c r="AY94" i="1"/>
  <c r="AY81" i="1" s="1"/>
  <c r="AY35" i="1"/>
  <c r="AX140" i="1"/>
  <c r="AY328" i="1"/>
  <c r="AY374" i="1"/>
  <c r="AY373" i="1" s="1"/>
  <c r="AY448" i="1"/>
  <c r="AY447" i="1" s="1"/>
  <c r="AX508" i="1"/>
  <c r="AX8" i="1"/>
  <c r="AX102" i="1"/>
  <c r="AY489" i="1"/>
  <c r="AY477" i="1" s="1"/>
  <c r="AX72" i="1"/>
  <c r="AY416" i="1"/>
  <c r="AY72" i="1"/>
  <c r="AY391" i="1"/>
  <c r="AY436" i="1"/>
  <c r="AX507" i="1" l="1"/>
  <c r="AX453" i="1"/>
  <c r="AX287" i="1"/>
  <c r="AY222" i="1"/>
  <c r="AX187" i="1"/>
  <c r="AY161" i="1"/>
  <c r="AX118" i="1"/>
  <c r="AX117" i="1" s="1"/>
  <c r="AY187" i="1"/>
  <c r="AY454" i="1"/>
  <c r="AY453" i="1" s="1"/>
  <c r="AY117" i="1"/>
  <c r="AX40" i="1"/>
  <c r="AX7" i="1" s="1"/>
  <c r="AX478" i="1"/>
  <c r="AX477" i="1" s="1"/>
  <c r="AY372" i="1"/>
  <c r="AX222" i="1"/>
  <c r="AX423" i="1"/>
  <c r="AX372" i="1" s="1"/>
  <c r="AY7" i="1"/>
  <c r="AY186" i="1" l="1"/>
  <c r="AY543" i="1" s="1"/>
  <c r="AX186" i="1"/>
  <c r="AX543" i="1" s="1"/>
  <c r="AX184" i="1"/>
  <c r="AY184" i="1"/>
  <c r="AX544" i="1" l="1"/>
  <c r="AY544" i="1"/>
</calcChain>
</file>

<file path=xl/sharedStrings.xml><?xml version="1.0" encoding="utf-8"?>
<sst xmlns="http://schemas.openxmlformats.org/spreadsheetml/2006/main" count="1086" uniqueCount="1067">
  <si>
    <t>ESTADO DE ACTIVIDADES</t>
  </si>
  <si>
    <t>CTA.</t>
  </si>
  <si>
    <t>CONCEPTO</t>
  </si>
  <si>
    <t>2022</t>
  </si>
  <si>
    <t>2021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</si>
  <si>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</si>
  <si>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</si>
  <si>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</si>
  <si>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</si>
  <si>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</si>
  <si>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</si>
  <si>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</si>
  <si>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</si>
  <si>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</si>
  <si>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</si>
  <si>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</si>
  <si>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</si>
  <si>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</si>
  <si>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</si>
  <si>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</si>
  <si>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</si>
  <si>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</si>
  <si>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</si>
  <si>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</si>
  <si>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</si>
  <si>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</si>
  <si>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</si>
  <si>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</si>
  <si>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</si>
  <si>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</si>
  <si>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</si>
  <si>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</si>
  <si>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</si>
  <si>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</si>
  <si>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</si>
  <si>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</si>
  <si>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</si>
  <si>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</si>
  <si>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</si>
  <si>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</si>
  <si>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</si>
  <si>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</si>
  <si>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</si>
  <si>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</si>
  <si>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</si>
  <si>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</si>
  <si>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</si>
  <si>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</si>
  <si>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</si>
  <si>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</si>
  <si>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</si>
  <si>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</si>
  <si>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</si>
  <si>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</si>
  <si>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</si>
  <si>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</si>
  <si>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</si>
  <si>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</si>
  <si>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</si>
  <si>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</si>
  <si>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</si>
  <si>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</si>
  <si>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</si>
  <si>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</si>
  <si>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</si>
  <si>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</si>
  <si>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</si>
  <si>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</si>
  <si>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</si>
  <si>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</si>
  <si>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</si>
  <si>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</si>
  <si>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</si>
  <si>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</si>
  <si>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</si>
  <si>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</si>
  <si>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</si>
  <si>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</si>
  <si>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</si>
  <si>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</si>
  <si>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</si>
  <si>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</si>
  <si>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</si>
  <si>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</si>
  <si>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</si>
  <si>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</si>
  <si>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</si>
  <si>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</si>
  <si>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</si>
  <si>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</si>
  <si>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</si>
  <si>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</si>
  <si>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</si>
  <si>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</si>
  <si>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</si>
  <si>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</si>
  <si>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</si>
  <si>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</si>
  <si>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</si>
  <si>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</si>
  <si>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</si>
  <si>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</si>
  <si>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</si>
  <si>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</si>
  <si>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</si>
  <si>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</si>
  <si>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</si>
  <si>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</si>
  <si>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</si>
  <si>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</si>
  <si>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</si>
  <si>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</si>
  <si>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</si>
  <si>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</si>
  <si>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</si>
  <si>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</si>
  <si>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</si>
  <si>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</si>
  <si>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</si>
  <si>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</si>
  <si>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</si>
  <si>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</si>
  <si>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</si>
  <si>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</si>
  <si>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</si>
  <si>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</si>
  <si>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</si>
  <si>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</si>
  <si>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</si>
  <si>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</si>
  <si>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</si>
  <si>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</si>
  <si>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</si>
  <si>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</si>
  <si>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</si>
  <si>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</si>
  <si>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</si>
  <si>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</si>
  <si>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</si>
  <si>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</si>
  <si>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</si>
  <si>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</si>
  <si>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</si>
  <si>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</si>
  <si>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</si>
  <si>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</si>
  <si>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</si>
  <si>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</si>
  <si>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</si>
  <si>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</si>
  <si>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</si>
  <si>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</si>
  <si>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</si>
  <si>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</si>
  <si>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</si>
  <si>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</si>
  <si>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</si>
  <si>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</si>
  <si>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</si>
  <si>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</si>
  <si>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</si>
  <si>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</si>
  <si>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</si>
  <si>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</si>
  <si>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</si>
  <si>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</si>
  <si>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</si>
  <si>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</si>
  <si>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</si>
  <si>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</si>
  <si>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</si>
  <si>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</si>
  <si>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</si>
  <si>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</si>
  <si>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</si>
  <si>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</si>
  <si>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</si>
  <si>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</si>
  <si>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</si>
  <si>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</si>
  <si>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</si>
  <si>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</si>
  <si>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</si>
  <si>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</si>
  <si>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</si>
  <si>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</si>
  <si>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</si>
  <si>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</si>
  <si>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</si>
  <si>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</si>
  <si>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</si>
  <si>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</si>
  <si>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</si>
  <si>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</si>
  <si>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</si>
  <si>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</si>
  <si>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</si>
  <si>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</si>
  <si>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</si>
  <si>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</si>
  <si>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</si>
  <si>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</si>
  <si>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</si>
  <si>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</si>
  <si>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</si>
  <si>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</si>
  <si>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</si>
  <si>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</si>
  <si>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</si>
  <si>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</si>
  <si>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</si>
  <si>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</si>
  <si>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</si>
  <si>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</si>
  <si>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</si>
  <si>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</si>
  <si>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</si>
  <si>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</si>
  <si>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</si>
  <si>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</si>
  <si>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</si>
  <si>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</si>
  <si>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</si>
  <si>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</si>
  <si>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</si>
  <si>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</si>
  <si>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</si>
  <si>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</si>
  <si>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</si>
  <si>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</si>
  <si>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</si>
  <si>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</si>
  <si>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</si>
  <si>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</si>
  <si>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</si>
  <si>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</si>
  <si>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</si>
  <si>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</si>
  <si>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</si>
  <si>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</si>
  <si>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</si>
  <si>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</si>
  <si>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</si>
  <si>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</si>
  <si>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</si>
  <si>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</si>
  <si>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</si>
  <si>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</si>
  <si>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</si>
  <si>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</si>
  <si>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</si>
  <si>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</si>
  <si>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</si>
  <si>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</si>
  <si>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</si>
  <si>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</si>
  <si>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</si>
  <si>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</si>
  <si>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</si>
  <si>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</si>
  <si>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</si>
  <si>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</si>
  <si>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</si>
  <si>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</si>
  <si>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</si>
  <si>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</si>
  <si>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</si>
  <si>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</si>
  <si>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</si>
  <si>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</si>
  <si>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</si>
  <si>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</si>
  <si>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</si>
  <si>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</si>
  <si>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</si>
  <si>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</si>
  <si>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</si>
  <si>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</si>
  <si>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</si>
  <si>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</si>
  <si>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</si>
  <si>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</si>
  <si>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</si>
  <si>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</si>
  <si>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</si>
  <si>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</si>
  <si>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</si>
  <si>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</si>
  <si>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</si>
  <si>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</si>
  <si>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</si>
  <si>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</si>
  <si>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</si>
  <si>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</si>
  <si>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</si>
  <si>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</si>
  <si>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</si>
  <si>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</si>
  <si>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</si>
  <si>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</si>
  <si>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</si>
  <si>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</si>
  <si>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</si>
  <si>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</si>
  <si>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</si>
  <si>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</si>
  <si>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</si>
  <si>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</si>
  <si>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</si>
  <si>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</si>
  <si>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</si>
  <si>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</si>
  <si>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</si>
  <si>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</si>
  <si>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</si>
  <si>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</si>
  <si>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</si>
  <si>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</si>
  <si>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</si>
  <si>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</si>
  <si>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</si>
  <si>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</si>
  <si>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</si>
  <si>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</si>
  <si>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</si>
  <si>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</si>
  <si>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</si>
  <si>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</si>
  <si>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</si>
  <si>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</si>
  <si>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</si>
  <si>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</si>
  <si>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</si>
  <si>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</si>
  <si>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</si>
  <si>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</si>
  <si>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</si>
  <si>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</si>
  <si>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</si>
  <si>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</si>
  <si>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</si>
  <si>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</si>
  <si>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</si>
  <si>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</si>
  <si>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</si>
  <si>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</si>
  <si>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</si>
  <si>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</si>
  <si>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</si>
  <si>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</si>
  <si>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</si>
  <si>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</si>
  <si>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</si>
  <si>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</si>
  <si>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</si>
  <si>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</si>
  <si>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</si>
  <si>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</si>
  <si>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</si>
  <si>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</si>
  <si>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</si>
  <si>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</si>
  <si>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</si>
  <si>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</si>
  <si>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</si>
  <si>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</si>
  <si>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</si>
  <si>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</si>
  <si>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</si>
  <si>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</si>
  <si>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</si>
  <si>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</si>
  <si>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</si>
  <si>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</si>
  <si>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</si>
  <si>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</si>
  <si>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</si>
  <si>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</si>
  <si>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</si>
  <si>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</si>
  <si>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</si>
  <si>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</si>
  <si>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</si>
  <si>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</si>
  <si>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</si>
  <si>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</si>
  <si>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</si>
  <si>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</si>
  <si>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</si>
  <si>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</si>
  <si>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</si>
  <si>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</si>
  <si>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</si>
  <si>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</si>
  <si>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</si>
  <si>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</si>
  <si>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</si>
  <si>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</si>
  <si>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</si>
  <si>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</si>
  <si>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</si>
  <si>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</si>
  <si>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</si>
  <si>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</si>
  <si>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</si>
  <si>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</si>
  <si>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</si>
  <si>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</si>
  <si>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</si>
  <si>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</si>
  <si>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</si>
  <si>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</si>
  <si>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</si>
  <si>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</si>
  <si>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</si>
  <si>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</si>
  <si>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</si>
  <si>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</si>
  <si>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</si>
  <si>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</si>
  <si>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</si>
  <si>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</si>
  <si>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</si>
  <si>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</si>
  <si>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</si>
  <si>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</si>
  <si>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</si>
  <si>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</si>
  <si>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</si>
  <si>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</si>
  <si>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</si>
  <si>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</si>
  <si>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</si>
  <si>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</si>
  <si>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</si>
  <si>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</si>
  <si>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</si>
  <si>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</si>
  <si>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</si>
  <si>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</si>
  <si>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</si>
  <si>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</si>
  <si>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</si>
  <si>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</si>
  <si>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</si>
  <si>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</si>
  <si>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</si>
  <si>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</si>
  <si>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</si>
  <si>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</si>
  <si>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</si>
  <si>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</si>
  <si>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</si>
  <si>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</si>
  <si>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</si>
  <si>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</si>
  <si>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</si>
  <si>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</si>
  <si>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</si>
  <si>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</si>
  <si>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</si>
  <si>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</si>
  <si>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</si>
  <si>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</si>
  <si>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</si>
  <si>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</si>
  <si>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</si>
  <si>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</si>
  <si>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</si>
  <si>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</si>
  <si>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</si>
  <si>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</si>
  <si>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</si>
  <si>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</si>
  <si>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</si>
  <si>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</si>
  <si>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</si>
  <si>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</si>
  <si>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</si>
  <si>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</si>
  <si>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</si>
  <si>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</si>
  <si>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</si>
  <si>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</si>
  <si>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</si>
  <si>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</si>
  <si>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</si>
  <si>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</si>
  <si>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</si>
  <si>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</si>
  <si>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</si>
  <si>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</si>
  <si>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</si>
  <si>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</si>
  <si>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</si>
  <si>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</si>
  <si>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</si>
  <si>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</si>
  <si>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</si>
  <si>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</si>
  <si>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</si>
  <si>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</si>
  <si>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</si>
  <si>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</si>
  <si>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</si>
  <si>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</si>
  <si>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</si>
  <si>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</si>
  <si>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</si>
  <si>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</si>
  <si>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</si>
  <si>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</si>
  <si>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</si>
  <si>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</si>
  <si>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</si>
  <si>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</si>
  <si>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</si>
  <si>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</si>
  <si>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</si>
  <si>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</si>
  <si>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</si>
  <si>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</si>
  <si>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</si>
  <si>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</si>
  <si>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</si>
  <si>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</si>
  <si>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</si>
  <si>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</si>
  <si>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</si>
  <si>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</si>
  <si>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</si>
  <si>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</si>
  <si>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</si>
  <si>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</si>
  <si>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</si>
  <si>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</si>
  <si>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</si>
  <si>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</si>
  <si>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</si>
  <si>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</si>
  <si>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</si>
  <si>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</si>
  <si>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</si>
  <si>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</si>
  <si>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</si>
  <si>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</si>
  <si>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</si>
  <si>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</si>
  <si>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</si>
  <si>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</si>
  <si>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</si>
  <si>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</si>
  <si>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</si>
  <si>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</si>
  <si>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</si>
  <si>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</si>
  <si>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</si>
  <si>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</si>
  <si>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</si>
  <si>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</si>
  <si>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</si>
  <si>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</si>
  <si>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</si>
  <si>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</si>
  <si>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</si>
  <si>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</si>
  <si>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</si>
  <si>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</si>
  <si>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</si>
  <si>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</si>
  <si>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</si>
  <si>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</si>
  <si>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</si>
  <si>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</si>
  <si>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</si>
  <si>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</si>
  <si>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</si>
  <si>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</si>
  <si>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</si>
  <si>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</si>
  <si>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</si>
  <si>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</si>
  <si>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</si>
  <si>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</si>
  <si>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</si>
  <si>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</si>
  <si>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</si>
  <si>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</si>
  <si>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</si>
  <si>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</si>
  <si>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</si>
  <si>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</si>
  <si>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</si>
  <si>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</si>
  <si>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</si>
  <si>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</si>
  <si>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</si>
  <si>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</si>
  <si>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</si>
  <si>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</si>
  <si>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</si>
  <si>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</si>
  <si>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</si>
  <si>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</si>
  <si>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</si>
  <si>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</si>
  <si>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</si>
  <si>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</si>
  <si>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</si>
  <si>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</si>
  <si>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</si>
  <si>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</si>
  <si>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</si>
  <si>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</si>
  <si>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</si>
  <si>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</si>
  <si>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</si>
  <si>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</si>
  <si>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</si>
  <si>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</si>
  <si>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</si>
  <si>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</si>
  <si>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</si>
  <si>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</si>
  <si>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</si>
  <si>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</si>
  <si>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</si>
  <si>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</si>
  <si>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</si>
  <si>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</si>
  <si>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</si>
  <si>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</si>
  <si>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</si>
  <si>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</si>
  <si>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</si>
  <si>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</si>
  <si>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</si>
  <si>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</si>
  <si>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</si>
  <si>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</si>
  <si>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</si>
  <si>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</si>
  <si>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</si>
  <si>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</si>
  <si>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</si>
  <si>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</si>
  <si>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</si>
  <si>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</si>
  <si>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</si>
  <si>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</si>
  <si>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</si>
  <si>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</si>
  <si>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</si>
  <si>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</si>
  <si>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</si>
  <si>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</si>
  <si>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</si>
  <si>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</si>
  <si>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</si>
  <si>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</si>
  <si>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</si>
  <si>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</si>
  <si>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</si>
  <si>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</si>
  <si>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</si>
  <si>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</si>
  <si>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</si>
  <si>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</si>
  <si>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</si>
  <si>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</si>
  <si>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</si>
  <si>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</si>
  <si>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</si>
  <si>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</si>
  <si>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</si>
  <si>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</si>
  <si>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</si>
  <si>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</si>
  <si>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</si>
  <si>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</si>
  <si>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</si>
  <si>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</si>
  <si>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</si>
  <si>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</si>
  <si>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</si>
  <si>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</si>
  <si>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</si>
  <si>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</si>
  <si>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</si>
  <si>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</si>
  <si>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</si>
  <si>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</si>
  <si>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</si>
  <si>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</si>
  <si>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</si>
  <si>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</si>
  <si>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</si>
  <si>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</si>
  <si>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</si>
  <si>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</si>
  <si>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</si>
  <si>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</si>
  <si>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</si>
  <si>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</si>
  <si>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</si>
  <si>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</si>
  <si>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</si>
  <si>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</si>
  <si>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</si>
  <si>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</si>
  <si>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</si>
  <si>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</si>
  <si>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</si>
  <si>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</si>
  <si>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</si>
  <si>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</si>
  <si>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</si>
  <si>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</si>
  <si>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</si>
  <si>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</si>
  <si>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</si>
  <si>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</si>
  <si>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</si>
  <si>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</si>
  <si>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</si>
  <si>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</si>
  <si>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</si>
  <si>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</si>
  <si>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</si>
  <si>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</si>
  <si>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</si>
  <si>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</si>
  <si>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</si>
  <si>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</si>
  <si>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</si>
  <si>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</si>
  <si>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</si>
  <si>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</si>
  <si>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</si>
  <si>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</si>
  <si>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</si>
  <si>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</si>
  <si>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</si>
  <si>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</si>
  <si>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</si>
  <si>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</si>
  <si>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</si>
  <si>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</si>
  <si>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</si>
  <si>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</si>
  <si>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</si>
  <si>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</si>
  <si>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</si>
  <si>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</si>
  <si>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</si>
  <si>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</si>
  <si>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</si>
  <si>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</si>
  <si>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</si>
  <si>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</si>
  <si>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</si>
  <si>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</si>
  <si>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</si>
  <si>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</si>
  <si>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</si>
  <si>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</si>
  <si>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</si>
  <si>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</si>
  <si>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</si>
  <si>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</si>
  <si>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</si>
  <si>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</si>
  <si>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</si>
  <si>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</si>
  <si>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</si>
  <si>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</si>
  <si>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</si>
  <si>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</si>
  <si>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</si>
  <si>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</si>
  <si>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</si>
  <si>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</si>
  <si>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</si>
  <si>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</si>
  <si>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</si>
  <si>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</si>
  <si>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</si>
  <si>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</si>
  <si>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</si>
  <si>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</si>
  <si>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</si>
  <si>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</si>
  <si>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</si>
  <si>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</si>
  <si>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</si>
  <si>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</si>
  <si>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</si>
  <si>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</si>
  <si>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</si>
  <si>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</si>
  <si>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</si>
  <si>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</si>
  <si>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</si>
  <si>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</si>
  <si>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</si>
  <si>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</si>
  <si>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</si>
  <si>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</si>
  <si>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</si>
  <si>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</si>
  <si>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</si>
  <si>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</si>
  <si>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</si>
  <si>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</si>
  <si>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</si>
  <si>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</si>
  <si>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</si>
  <si>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</si>
  <si>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</si>
  <si>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</si>
  <si>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</si>
  <si>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</si>
  <si>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</si>
  <si>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</si>
  <si>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</si>
  <si>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</si>
  <si>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</si>
  <si>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</si>
  <si>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</si>
  <si>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</si>
  <si>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</si>
  <si>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</si>
  <si>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</si>
  <si>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</si>
  <si>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</si>
  <si>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</si>
  <si>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</si>
  <si>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</si>
  <si>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</si>
  <si>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</si>
  <si>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</si>
  <si>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</si>
  <si>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</si>
  <si>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</si>
  <si>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</si>
  <si>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</si>
  <si>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</si>
  <si>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</si>
  <si>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</si>
  <si>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</si>
  <si>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</si>
  <si>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</si>
  <si>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</si>
  <si>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</si>
  <si>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</si>
  <si>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</si>
  <si>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</si>
  <si>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</si>
  <si>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</si>
  <si>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</si>
  <si>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</si>
  <si>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</si>
  <si>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</si>
  <si>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</si>
  <si>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</si>
  <si>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</si>
  <si>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</si>
  <si>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</si>
  <si>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</si>
  <si>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</si>
  <si>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</si>
  <si>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</si>
  <si>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</si>
  <si>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</si>
  <si>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</si>
  <si>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</si>
  <si>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</si>
  <si>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</si>
  <si>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</si>
  <si>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</si>
  <si>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</si>
  <si>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</si>
  <si>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</si>
  <si>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</si>
  <si>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</si>
  <si>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</si>
  <si>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</si>
  <si>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</si>
  <si>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</si>
  <si>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</si>
  <si>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</si>
  <si>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</si>
  <si>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</si>
  <si>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</si>
  <si>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</si>
  <si>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</si>
  <si>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</si>
  <si>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</si>
  <si>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</si>
  <si>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</si>
  <si>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</si>
  <si>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</si>
  <si>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</si>
  <si>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</si>
  <si>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</si>
  <si>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</si>
  <si>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</si>
  <si>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</si>
  <si>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</si>
  <si>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</si>
  <si>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</si>
  <si>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</si>
  <si>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</si>
  <si>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</si>
  <si>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</si>
  <si>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</si>
  <si>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</si>
  <si>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</si>
  <si>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</si>
  <si>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</si>
  <si>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</si>
  <si>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</si>
  <si>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</si>
  <si>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</si>
  <si>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</si>
  <si>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</si>
  <si>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</si>
  <si>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</si>
  <si>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</si>
  <si>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</si>
  <si>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</si>
  <si>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</si>
  <si>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</si>
  <si>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</si>
  <si>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</si>
  <si>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</si>
  <si>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</si>
  <si>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</si>
  <si>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</si>
  <si>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</si>
  <si>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</si>
  <si>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</si>
  <si>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</si>
  <si>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</si>
  <si>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</si>
  <si>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</si>
  <si>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</si>
  <si>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</si>
  <si>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</si>
  <si>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</si>
  <si>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</si>
  <si>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</si>
  <si>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</si>
  <si>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</si>
  <si>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</si>
  <si>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</si>
  <si>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</si>
  <si>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</si>
  <si>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</si>
  <si>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</si>
  <si>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</si>
  <si>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</si>
  <si>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</si>
  <si>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</si>
  <si>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</si>
  <si>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</si>
  <si>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</si>
  <si>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</si>
  <si>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</si>
  <si>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</si>
  <si>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</si>
  <si>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</si>
  <si>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</si>
  <si>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</si>
  <si>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</si>
  <si>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</si>
  <si>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</si>
  <si>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</si>
  <si>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</si>
  <si>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</si>
  <si>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</si>
  <si>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</si>
  <si>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</si>
  <si>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</si>
  <si>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</si>
  <si>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</si>
  <si>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</si>
  <si>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</si>
  <si>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</si>
  <si>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</si>
  <si>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</si>
  <si>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</si>
  <si>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</si>
  <si>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</si>
  <si>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</si>
  <si>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</si>
  <si>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</si>
  <si>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</si>
  <si>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</si>
  <si>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</si>
  <si>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</si>
  <si>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</si>
  <si>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</si>
  <si>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</si>
  <si>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</si>
  <si>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</si>
  <si>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</si>
  <si>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</si>
  <si>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</si>
  <si>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</si>
  <si>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</si>
  <si>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</si>
  <si>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</si>
  <si>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</si>
  <si>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</si>
  <si>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</si>
  <si>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</si>
  <si>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</si>
  <si>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</si>
  <si>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</si>
  <si>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</si>
  <si>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</si>
  <si>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</si>
  <si>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</si>
  <si>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</si>
  <si>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</si>
  <si>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</si>
  <si>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</si>
  <si>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</si>
  <si>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</si>
  <si>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</si>
  <si>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</si>
  <si>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</si>
  <si>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</si>
  <si>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</si>
  <si>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</si>
  <si>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</si>
  <si>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</si>
  <si>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</si>
  <si>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</si>
  <si>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</si>
  <si>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</si>
  <si>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</si>
  <si>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</si>
  <si>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</si>
  <si>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</si>
  <si>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</si>
  <si>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</si>
  <si>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</si>
  <si>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</si>
  <si>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</si>
  <si>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</si>
  <si>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</si>
  <si>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</si>
  <si>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</si>
  <si>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</si>
  <si>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</si>
  <si>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</si>
  <si>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</si>
  <si>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</si>
  <si>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</si>
  <si>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DE ENERO AL 31 DE DICIEMBRE DE 2022</t>
  </si>
  <si>
    <t>ING. RAÚL EVERARDO GUTIÉRREZ CASTAÑEDA</t>
  </si>
  <si>
    <t>MTRO. ARNOLDO SOLÓRZANO CUEVAS</t>
  </si>
  <si>
    <t>PRESIDENTE MUNICIPAL</t>
  </si>
  <si>
    <t>TESORERO MUNICIPAL</t>
  </si>
  <si>
    <t>ASEJ2022-13-19-08-2023-1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</si>
</sst>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Border="1" applyAlignment="1" applyProtection="1">
      <alignment horizontal="left"/>
      <protection hidden="1"/>
    </xf>
    <xf numFmtId="164" fontId="0" fillId="0" borderId="3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 applyProtection="1">
      <alignment horizontal="left"/>
      <protection hidden="1"/>
    </xf>
    <xf numFmtId="164" fontId="0" fillId="0" borderId="0" xfId="0" applyNumberForma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 vertical="top" wrapText="1"/>
      <protection hidden="1"/>
    </xf>
    <xf numFmtId="0" fontId="12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Alignment="1" applyProtection="1">
      <alignment horizontal="right"/>
      <protection hidden="1"/>
    </xf>
    <xf numFmtId="0" fontId="0" fillId="0" borderId="1" xfId="0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Alignment="1" applyProtection="1">
      <alignment horizontal="center" wrapText="1"/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107160</xdr:colOff>
      <xdr:row>547</xdr:row>
      <xdr:rowOff>166686</xdr:rowOff>
    </xdr:from>
    <xdr:to>
      <xdr:col>9</xdr:col>
      <xdr:colOff>2385</xdr:colOff>
      <xdr:row>555</xdr:row>
      <xdr:rowOff>107152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50098" y="104965499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AZ564"/>
  <sheetViews>
    <sheetView showGridLines="0" tabSelected="1" zoomScale="80" zoomScaleNormal="80" workbookViewId="0">
      <pane ySplit="5" topLeftCell="A6" activePane="bottomLeft" state="frozen"/>
      <selection activeCell="F8" sqref="F8"/>
      <selection pane="bottomLeft" activeCell="B3" sqref="B3:AY3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A1" s="38"/>
      <c r="B1" s="50" t="s">
        <v>1060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</row>
    <row r="2" spans="1:51" ht="21" x14ac:dyDescent="0.35">
      <c r="A2" s="39"/>
      <c r="B2" s="51" t="s">
        <v>0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51"/>
      <c r="AQ2" s="51"/>
      <c r="AR2" s="51"/>
      <c r="AS2" s="51"/>
      <c r="AT2" s="51"/>
      <c r="AU2" s="51"/>
      <c r="AV2" s="51"/>
      <c r="AW2" s="51"/>
      <c r="AX2" s="51"/>
      <c r="AY2" s="51"/>
    </row>
    <row r="3" spans="1:51" ht="18.75" x14ac:dyDescent="0.3">
      <c r="A3" s="40"/>
      <c r="B3" s="41" t="s">
        <v>1061</v>
      </c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1</v>
      </c>
      <c r="B5" s="44" t="s">
        <v>2</v>
      </c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" t="s">
        <v>3</v>
      </c>
      <c r="AY5" s="4" t="s">
        <v>4</v>
      </c>
    </row>
    <row r="6" spans="1:51" ht="18.75" x14ac:dyDescent="0.3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33543710.010000005</v>
      </c>
      <c r="AY7" s="13">
        <f>AY8+AY29+AY35+AY40+AY72+AY81+AY102+AY114</f>
        <v>34488824.57</v>
      </c>
    </row>
    <row r="8" spans="1:51" x14ac:dyDescent="0.25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17934341.130000003</v>
      </c>
      <c r="AY8" s="15">
        <f>AY9+AY11+AY15+AY16+AY17+AY18+AY19+AY25+AY27</f>
        <v>15871053.619999997</v>
      </c>
    </row>
    <row r="9" spans="1:51" x14ac:dyDescent="0.25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3000</v>
      </c>
    </row>
    <row r="10" spans="1:51" x14ac:dyDescent="0.25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3000</v>
      </c>
    </row>
    <row r="11" spans="1:51" x14ac:dyDescent="0.25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17934341.130000003</v>
      </c>
      <c r="AY11" s="17">
        <f>SUM(AY12:AY14)</f>
        <v>15868053.619999997</v>
      </c>
    </row>
    <row r="12" spans="1:51" x14ac:dyDescent="0.25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12159561.310000001</v>
      </c>
      <c r="AY12" s="20">
        <v>10968105.279999999</v>
      </c>
    </row>
    <row r="13" spans="1:51" x14ac:dyDescent="0.25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5658156</v>
      </c>
      <c r="AY13" s="20">
        <v>4756051.6399999997</v>
      </c>
    </row>
    <row r="14" spans="1:51" x14ac:dyDescent="0.25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116623.82</v>
      </c>
      <c r="AY14" s="20">
        <v>143896.70000000001</v>
      </c>
    </row>
    <row r="15" spans="1:51" x14ac:dyDescent="0.25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 x14ac:dyDescent="0.25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 x14ac:dyDescent="0.25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 x14ac:dyDescent="0.25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626349.74</v>
      </c>
    </row>
    <row r="36" spans="1:51" x14ac:dyDescent="0.25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626349.74</v>
      </c>
    </row>
    <row r="37" spans="1:51" x14ac:dyDescent="0.25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626349.74</v>
      </c>
    </row>
    <row r="38" spans="1:51" x14ac:dyDescent="0.25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11514303.130000001</v>
      </c>
      <c r="AY40" s="15">
        <f>AY41+AY46+AY47+AY62+AY68+AY70</f>
        <v>11857111.619999999</v>
      </c>
    </row>
    <row r="41" spans="1:51" x14ac:dyDescent="0.25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3541551.24</v>
      </c>
      <c r="AY41" s="17">
        <f>SUM(AY42:AY45)</f>
        <v>2507546.58</v>
      </c>
    </row>
    <row r="42" spans="1:51" x14ac:dyDescent="0.25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1776433.19</v>
      </c>
      <c r="AY42" s="20">
        <v>774182.88</v>
      </c>
    </row>
    <row r="43" spans="1:51" x14ac:dyDescent="0.25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1021140</v>
      </c>
      <c r="AY43" s="20">
        <v>971362.01</v>
      </c>
    </row>
    <row r="44" spans="1:51" x14ac:dyDescent="0.25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743978.05</v>
      </c>
      <c r="AY44" s="20">
        <v>762001.69</v>
      </c>
    </row>
    <row r="45" spans="1:51" x14ac:dyDescent="0.25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7946308.0799999991</v>
      </c>
      <c r="AY47" s="17">
        <f>SUM(AY48:AY61)</f>
        <v>9337709.7799999993</v>
      </c>
    </row>
    <row r="48" spans="1:51" x14ac:dyDescent="0.25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1758552.82</v>
      </c>
      <c r="AY48" s="20">
        <v>1294512.3400000001</v>
      </c>
    </row>
    <row r="49" spans="1:51" x14ac:dyDescent="0.25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520827.08</v>
      </c>
      <c r="AY49" s="20">
        <v>489312.97</v>
      </c>
    </row>
    <row r="50" spans="1:51" x14ac:dyDescent="0.25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540633.31999999995</v>
      </c>
      <c r="AY50" s="20">
        <v>2468998.56</v>
      </c>
    </row>
    <row r="51" spans="1:51" x14ac:dyDescent="0.25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24858.66</v>
      </c>
      <c r="AY53" s="20">
        <v>43993.46</v>
      </c>
    </row>
    <row r="54" spans="1:51" x14ac:dyDescent="0.25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30718.69</v>
      </c>
      <c r="AY54" s="20">
        <v>4824.3500000000004</v>
      </c>
    </row>
    <row r="55" spans="1:51" x14ac:dyDescent="0.25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168954.34</v>
      </c>
      <c r="AY56" s="20">
        <v>160092.5</v>
      </c>
    </row>
    <row r="57" spans="1:51" x14ac:dyDescent="0.25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964020.75</v>
      </c>
      <c r="AY57" s="20">
        <v>954332.87</v>
      </c>
    </row>
    <row r="58" spans="1:51" x14ac:dyDescent="0.25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1547176.78</v>
      </c>
      <c r="AY58" s="20">
        <v>1632721.09</v>
      </c>
    </row>
    <row r="59" spans="1:51" x14ac:dyDescent="0.25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222939.73</v>
      </c>
      <c r="AY59" s="20">
        <v>119078.67</v>
      </c>
    </row>
    <row r="60" spans="1:51" x14ac:dyDescent="0.25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1981254.94</v>
      </c>
      <c r="AY60" s="20">
        <v>2030985.47</v>
      </c>
    </row>
    <row r="61" spans="1:51" x14ac:dyDescent="0.25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186370.97</v>
      </c>
      <c r="AY61" s="20">
        <v>138857.5</v>
      </c>
    </row>
    <row r="62" spans="1:51" x14ac:dyDescent="0.25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26443.81</v>
      </c>
      <c r="AY62" s="17">
        <f>SUM(AY63:AY67)</f>
        <v>11855.26</v>
      </c>
    </row>
    <row r="63" spans="1:51" x14ac:dyDescent="0.25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 x14ac:dyDescent="0.25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 x14ac:dyDescent="0.25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26443.81</v>
      </c>
      <c r="AY67" s="20">
        <v>11855.26</v>
      </c>
    </row>
    <row r="68" spans="1:51" x14ac:dyDescent="0.25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 x14ac:dyDescent="0.25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 x14ac:dyDescent="0.25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2322379.9300000002</v>
      </c>
      <c r="AY72" s="15">
        <f>AY73+AY76+AY77+AY78+AY80</f>
        <v>2622774.35</v>
      </c>
    </row>
    <row r="73" spans="1:51" x14ac:dyDescent="0.25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2322379.9300000002</v>
      </c>
      <c r="AY73" s="17">
        <f>SUM(AY74:AY75)</f>
        <v>2622774.35</v>
      </c>
    </row>
    <row r="74" spans="1:51" x14ac:dyDescent="0.25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307309.21000000002</v>
      </c>
      <c r="AY74" s="20">
        <v>454910.71</v>
      </c>
    </row>
    <row r="75" spans="1:51" x14ac:dyDescent="0.25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2015070.72</v>
      </c>
      <c r="AY75" s="20">
        <v>2167863.64</v>
      </c>
    </row>
    <row r="76" spans="1:51" x14ac:dyDescent="0.25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1772685.82</v>
      </c>
      <c r="AY81" s="15">
        <f>AY82+AY83+AY85+AY87+AY89+AY91+AY93+AY94+AY100</f>
        <v>3511535.2399999998</v>
      </c>
    </row>
    <row r="82" spans="1:51" x14ac:dyDescent="0.25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435746.57</v>
      </c>
      <c r="AY83" s="17">
        <f>SUM(AY84)</f>
        <v>386372.44</v>
      </c>
    </row>
    <row r="84" spans="1:51" x14ac:dyDescent="0.25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435746.57</v>
      </c>
      <c r="AY84" s="20">
        <v>386372.44</v>
      </c>
    </row>
    <row r="85" spans="1:51" x14ac:dyDescent="0.25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 x14ac:dyDescent="0.25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 x14ac:dyDescent="0.25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 x14ac:dyDescent="0.25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 x14ac:dyDescent="0.25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714129.48</v>
      </c>
      <c r="AY89" s="17">
        <f>SUM(AY90)</f>
        <v>1003894.97</v>
      </c>
    </row>
    <row r="90" spans="1:51" x14ac:dyDescent="0.25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714129.48</v>
      </c>
      <c r="AY90" s="20">
        <v>1003894.97</v>
      </c>
    </row>
    <row r="91" spans="1:51" x14ac:dyDescent="0.25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604524.41</v>
      </c>
      <c r="AY94" s="17">
        <f>SUM(AY95:AY99)</f>
        <v>311647.94999999995</v>
      </c>
    </row>
    <row r="95" spans="1:51" x14ac:dyDescent="0.25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604524.41</v>
      </c>
      <c r="AY95" s="20">
        <v>311593.73</v>
      </c>
    </row>
    <row r="96" spans="1:51" x14ac:dyDescent="0.25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54.22</v>
      </c>
    </row>
    <row r="99" spans="1:51" x14ac:dyDescent="0.25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18285.36</v>
      </c>
      <c r="AY100" s="17">
        <f>SUM(AY101)</f>
        <v>1809619.88</v>
      </c>
    </row>
    <row r="101" spans="1:51" x14ac:dyDescent="0.25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18285.36</v>
      </c>
      <c r="AY101" s="20">
        <v>1809619.88</v>
      </c>
    </row>
    <row r="102" spans="1:51" x14ac:dyDescent="0.25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1" x14ac:dyDescent="0.25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 x14ac:dyDescent="0.25">
      <c r="A114" s="10" t="s">
        <v>205</v>
      </c>
      <c r="B114" s="21" t="s">
        <v>206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 x14ac:dyDescent="0.25">
      <c r="A115" s="10" t="s">
        <v>207</v>
      </c>
      <c r="B115" s="16" t="s">
        <v>208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 x14ac:dyDescent="0.25">
      <c r="A116" s="10" t="s">
        <v>209</v>
      </c>
      <c r="B116" s="16" t="s">
        <v>210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 x14ac:dyDescent="0.25">
      <c r="A117" s="10" t="s">
        <v>211</v>
      </c>
      <c r="B117" s="24" t="s">
        <v>212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143482847.53999999</v>
      </c>
      <c r="AY117" s="13">
        <f>AY118+AY149</f>
        <v>129890700.83000001</v>
      </c>
    </row>
    <row r="118" spans="1:51" x14ac:dyDescent="0.25">
      <c r="A118" s="10" t="s">
        <v>213</v>
      </c>
      <c r="B118" s="21" t="s">
        <v>214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143482847.53999999</v>
      </c>
      <c r="AY118" s="15">
        <f>AY119+AY132+AY135+AY140+AY146</f>
        <v>129890700.83000001</v>
      </c>
    </row>
    <row r="119" spans="1:51" x14ac:dyDescent="0.25">
      <c r="A119" s="10" t="s">
        <v>215</v>
      </c>
      <c r="B119" s="16" t="s">
        <v>216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98524142.060000002</v>
      </c>
      <c r="AY119" s="17">
        <f>SUM(AY120:AY131)</f>
        <v>90454804.070000023</v>
      </c>
    </row>
    <row r="120" spans="1:51" x14ac:dyDescent="0.25">
      <c r="A120" s="18" t="s">
        <v>217</v>
      </c>
      <c r="B120" s="19" t="s">
        <v>218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70122991.519999996</v>
      </c>
      <c r="AY120" s="20">
        <v>62150435.289999999</v>
      </c>
    </row>
    <row r="121" spans="1:51" x14ac:dyDescent="0.25">
      <c r="A121" s="18" t="s">
        <v>219</v>
      </c>
      <c r="B121" s="19" t="s">
        <v>220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11648646.84</v>
      </c>
      <c r="AY121" s="20">
        <v>12160922.140000001</v>
      </c>
    </row>
    <row r="122" spans="1:51" x14ac:dyDescent="0.25">
      <c r="A122" s="18" t="s">
        <v>221</v>
      </c>
      <c r="B122" s="19" t="s">
        <v>222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2960822.41</v>
      </c>
      <c r="AY122" s="20">
        <v>2801903.03</v>
      </c>
    </row>
    <row r="123" spans="1:51" x14ac:dyDescent="0.25">
      <c r="A123" s="18" t="s">
        <v>223</v>
      </c>
      <c r="B123" s="19" t="s">
        <v>224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1" x14ac:dyDescent="0.25">
      <c r="A124" s="18" t="s">
        <v>225</v>
      </c>
      <c r="B124" s="19" t="s">
        <v>226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 x14ac:dyDescent="0.25">
      <c r="A125" s="18" t="s">
        <v>227</v>
      </c>
      <c r="B125" s="19" t="s">
        <v>228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1964423.14</v>
      </c>
      <c r="AY125" s="20">
        <v>1725527.37</v>
      </c>
    </row>
    <row r="126" spans="1:51" x14ac:dyDescent="0.25">
      <c r="A126" s="18" t="s">
        <v>229</v>
      </c>
      <c r="B126" s="19" t="s">
        <v>230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 x14ac:dyDescent="0.25">
      <c r="A127" s="18" t="s">
        <v>231</v>
      </c>
      <c r="B127" s="19" t="s">
        <v>232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 x14ac:dyDescent="0.25">
      <c r="A128" s="18" t="s">
        <v>233</v>
      </c>
      <c r="B128" s="19" t="s">
        <v>234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1346060.87</v>
      </c>
      <c r="AY128" s="20">
        <v>1246843.45</v>
      </c>
    </row>
    <row r="129" spans="1:51" x14ac:dyDescent="0.25">
      <c r="A129" s="18" t="s">
        <v>235</v>
      </c>
      <c r="B129" s="19" t="s">
        <v>236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5876640.6100000003</v>
      </c>
      <c r="AY129" s="20">
        <v>6623884.5899999999</v>
      </c>
    </row>
    <row r="130" spans="1:51" x14ac:dyDescent="0.25">
      <c r="A130" s="18" t="s">
        <v>237</v>
      </c>
      <c r="B130" s="19" t="s">
        <v>238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239</v>
      </c>
      <c r="B131" s="19" t="s">
        <v>240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4604556.67</v>
      </c>
      <c r="AY131" s="20">
        <v>3745288.2</v>
      </c>
    </row>
    <row r="132" spans="1:51" x14ac:dyDescent="0.25">
      <c r="A132" s="10" t="s">
        <v>241</v>
      </c>
      <c r="B132" s="16" t="s">
        <v>242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40737192.200000003</v>
      </c>
      <c r="AY132" s="17">
        <f>SUM(AY133:AY134)</f>
        <v>37401805.299999997</v>
      </c>
    </row>
    <row r="133" spans="1:51" x14ac:dyDescent="0.25">
      <c r="A133" s="18" t="s">
        <v>243</v>
      </c>
      <c r="B133" s="19" t="s">
        <v>244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11665192.24</v>
      </c>
      <c r="AY133" s="20">
        <v>11454435.029999999</v>
      </c>
    </row>
    <row r="134" spans="1:51" x14ac:dyDescent="0.25">
      <c r="A134" s="18" t="s">
        <v>245</v>
      </c>
      <c r="B134" s="19" t="s">
        <v>246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29071999.960000001</v>
      </c>
      <c r="AY134" s="20">
        <v>25947370.27</v>
      </c>
    </row>
    <row r="135" spans="1:51" x14ac:dyDescent="0.25">
      <c r="A135" s="10" t="s">
        <v>247</v>
      </c>
      <c r="B135" s="16" t="s">
        <v>248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2004537.85</v>
      </c>
      <c r="AY135" s="17">
        <f>SUM(AY136:AY139)</f>
        <v>412821</v>
      </c>
    </row>
    <row r="136" spans="1:51" x14ac:dyDescent="0.25">
      <c r="A136" s="18" t="s">
        <v>249</v>
      </c>
      <c r="B136" s="19" t="s">
        <v>250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251</v>
      </c>
      <c r="B137" s="19" t="s">
        <v>252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253</v>
      </c>
      <c r="B138" s="19" t="s">
        <v>254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255</v>
      </c>
      <c r="B139" s="19" t="s">
        <v>256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2004537.85</v>
      </c>
      <c r="AY139" s="20">
        <v>412821</v>
      </c>
    </row>
    <row r="140" spans="1:51" x14ac:dyDescent="0.25">
      <c r="A140" s="10" t="s">
        <v>257</v>
      </c>
      <c r="B140" s="16" t="s">
        <v>258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2216975.4300000002</v>
      </c>
      <c r="AY140" s="17">
        <f>SUM(AY141:AY145)</f>
        <v>1621270.46</v>
      </c>
    </row>
    <row r="141" spans="1:51" x14ac:dyDescent="0.25">
      <c r="A141" s="18" t="s">
        <v>259</v>
      </c>
      <c r="B141" s="19" t="s">
        <v>260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25.19</v>
      </c>
      <c r="AY141" s="20">
        <v>1126.6400000000001</v>
      </c>
    </row>
    <row r="142" spans="1:51" x14ac:dyDescent="0.25">
      <c r="A142" s="18" t="s">
        <v>261</v>
      </c>
      <c r="B142" s="19" t="s">
        <v>262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246337.91</v>
      </c>
      <c r="AY142" s="20">
        <v>46242.32</v>
      </c>
    </row>
    <row r="143" spans="1:51" x14ac:dyDescent="0.25">
      <c r="A143" s="18" t="s">
        <v>263</v>
      </c>
      <c r="B143" s="19" t="s">
        <v>264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1970612.33</v>
      </c>
      <c r="AY143" s="20">
        <v>1573901.5</v>
      </c>
    </row>
    <row r="144" spans="1:51" x14ac:dyDescent="0.25">
      <c r="A144" s="18" t="s">
        <v>265</v>
      </c>
      <c r="B144" s="19" t="s">
        <v>266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267</v>
      </c>
      <c r="B145" s="19" t="s">
        <v>268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269</v>
      </c>
      <c r="B146" s="16" t="s">
        <v>270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271</v>
      </c>
      <c r="B147" s="19" t="s">
        <v>272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273</v>
      </c>
      <c r="B148" s="19" t="s">
        <v>274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275</v>
      </c>
      <c r="B149" s="21" t="s">
        <v>276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277</v>
      </c>
      <c r="B150" s="16" t="s">
        <v>278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279</v>
      </c>
      <c r="B151" s="19" t="s">
        <v>280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281</v>
      </c>
      <c r="B152" s="16" t="s">
        <v>282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283</v>
      </c>
      <c r="B153" s="16" t="s">
        <v>284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285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5" t="s">
        <v>345</v>
      </c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 s="45"/>
      <c r="AL184" s="45"/>
      <c r="AM184" s="45"/>
      <c r="AN184" s="45"/>
      <c r="AO184" s="45"/>
      <c r="AP184" s="45"/>
      <c r="AQ184" s="45"/>
      <c r="AR184" s="45"/>
      <c r="AS184" s="45"/>
      <c r="AT184" s="45"/>
      <c r="AU184" s="45"/>
      <c r="AV184" s="45"/>
      <c r="AW184" s="45"/>
      <c r="AX184" s="27">
        <f>AX7+AX117+AX161</f>
        <v>177026557.55000001</v>
      </c>
      <c r="AY184" s="27">
        <f>AY7+AY117+AY161</f>
        <v>164379525.40000001</v>
      </c>
    </row>
    <row r="185" spans="1:52" ht="18.75" x14ac:dyDescent="0.2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135294163.43000001</v>
      </c>
      <c r="AY186" s="13">
        <f>AY187+AY222+AY287</f>
        <v>128323154.41</v>
      </c>
    </row>
    <row r="187" spans="1:52" x14ac:dyDescent="0.25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95361316.709999993</v>
      </c>
      <c r="AY187" s="15">
        <f>AY188+AY193+AY198+AY207+AY212+AY219</f>
        <v>88618342.710000008</v>
      </c>
    </row>
    <row r="188" spans="1:52" x14ac:dyDescent="0.25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45483798.079999998</v>
      </c>
      <c r="AY188" s="17">
        <f>SUM(AY189:AY192)</f>
        <v>46280101.829999998</v>
      </c>
    </row>
    <row r="189" spans="1:52" x14ac:dyDescent="0.25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4647334.8</v>
      </c>
      <c r="AY189" s="20">
        <v>4468244.08</v>
      </c>
    </row>
    <row r="190" spans="1:52" x14ac:dyDescent="0.25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40836463.280000001</v>
      </c>
      <c r="AY191" s="20">
        <v>41811857.75</v>
      </c>
    </row>
    <row r="192" spans="1:52" x14ac:dyDescent="0.25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7827748.2300000004</v>
      </c>
      <c r="AY193" s="17">
        <f>SUM(AY194:AY197)</f>
        <v>7624695.0800000001</v>
      </c>
    </row>
    <row r="194" spans="1:51" x14ac:dyDescent="0.25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510757.5</v>
      </c>
      <c r="AY194" s="20">
        <v>803367.5</v>
      </c>
    </row>
    <row r="195" spans="1:51" x14ac:dyDescent="0.25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7304990.7300000004</v>
      </c>
      <c r="AY195" s="20">
        <v>6821327.5800000001</v>
      </c>
    </row>
    <row r="196" spans="1:51" x14ac:dyDescent="0.25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12000</v>
      </c>
      <c r="AY196" s="20">
        <v>0</v>
      </c>
    </row>
    <row r="197" spans="1:51" x14ac:dyDescent="0.25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13426024.879999999</v>
      </c>
      <c r="AY198" s="17">
        <f>SUM(AY199:AY206)</f>
        <v>12573546.699999999</v>
      </c>
    </row>
    <row r="199" spans="1:51" x14ac:dyDescent="0.25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2545700.71</v>
      </c>
      <c r="AY199" s="20">
        <v>1123742.6000000001</v>
      </c>
    </row>
    <row r="200" spans="1:51" x14ac:dyDescent="0.25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7789264.6299999999</v>
      </c>
      <c r="AY200" s="20">
        <v>8322472.8899999997</v>
      </c>
    </row>
    <row r="201" spans="1:51" x14ac:dyDescent="0.25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3091059.54</v>
      </c>
      <c r="AY201" s="20">
        <v>3127331.21</v>
      </c>
    </row>
    <row r="202" spans="1:51" x14ac:dyDescent="0.25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 x14ac:dyDescent="0.25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13497570.24</v>
      </c>
      <c r="AY207" s="17">
        <f>SUM(AY208:AY211)</f>
        <v>10134503.289999999</v>
      </c>
    </row>
    <row r="208" spans="1:51" x14ac:dyDescent="0.25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3742805.23</v>
      </c>
      <c r="AY208" s="20">
        <v>4321454.01</v>
      </c>
    </row>
    <row r="209" spans="1:51" x14ac:dyDescent="0.25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1481732.69</v>
      </c>
      <c r="AY209" s="20">
        <v>945146.16</v>
      </c>
    </row>
    <row r="210" spans="1:51" x14ac:dyDescent="0.25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8273032.3200000003</v>
      </c>
      <c r="AY210" s="20">
        <v>4867903.12</v>
      </c>
    </row>
    <row r="211" spans="1:51" x14ac:dyDescent="0.25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 x14ac:dyDescent="0.25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15126175.279999999</v>
      </c>
      <c r="AY212" s="17">
        <f>SUM(AY213:AY218)</f>
        <v>12005495.810000001</v>
      </c>
    </row>
    <row r="213" spans="1:51" x14ac:dyDescent="0.25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1809237.35</v>
      </c>
      <c r="AY213" s="20">
        <v>1764880.75</v>
      </c>
    </row>
    <row r="214" spans="1:51" x14ac:dyDescent="0.25">
      <c r="A214" s="18" t="s">
        <v>404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1679562.36</v>
      </c>
      <c r="AY214" s="20">
        <v>599552.12</v>
      </c>
    </row>
    <row r="215" spans="1:51" x14ac:dyDescent="0.25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6000238.9500000002</v>
      </c>
      <c r="AY215" s="20">
        <v>5463825.7000000002</v>
      </c>
    </row>
    <row r="216" spans="1:51" x14ac:dyDescent="0.25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5624483.5599999996</v>
      </c>
      <c r="AY216" s="20">
        <v>4172090.46</v>
      </c>
    </row>
    <row r="217" spans="1:51" x14ac:dyDescent="0.25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11308</v>
      </c>
      <c r="AY217" s="20">
        <v>5000</v>
      </c>
    </row>
    <row r="218" spans="1:51" x14ac:dyDescent="0.25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1345.06</v>
      </c>
      <c r="AY218" s="20">
        <v>146.78</v>
      </c>
    </row>
    <row r="219" spans="1:51" x14ac:dyDescent="0.25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16557255.810000002</v>
      </c>
      <c r="AY222" s="15">
        <f>AY223+AY232+AY236+AY246+AY256+AY264+AY267+AY273+AY277</f>
        <v>18852893.479999997</v>
      </c>
    </row>
    <row r="223" spans="1:51" x14ac:dyDescent="0.25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884078.69</v>
      </c>
      <c r="AY223" s="17">
        <f>SUM(AY224:AY231)</f>
        <v>1307802.29</v>
      </c>
    </row>
    <row r="224" spans="1:51" x14ac:dyDescent="0.25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378013.18</v>
      </c>
      <c r="AY224" s="20">
        <v>464673.14</v>
      </c>
    </row>
    <row r="225" spans="1:51" x14ac:dyDescent="0.25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20738.990000000002</v>
      </c>
      <c r="AY225" s="20">
        <v>25321.46</v>
      </c>
    </row>
    <row r="226" spans="1:51" x14ac:dyDescent="0.25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33913.440000000002</v>
      </c>
      <c r="AY227" s="20">
        <v>60603.57</v>
      </c>
    </row>
    <row r="228" spans="1:51" x14ac:dyDescent="0.25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8986.68</v>
      </c>
      <c r="AY228" s="20">
        <v>18360</v>
      </c>
    </row>
    <row r="229" spans="1:51" x14ac:dyDescent="0.25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182970.4</v>
      </c>
      <c r="AY229" s="20">
        <v>390264.12</v>
      </c>
    </row>
    <row r="230" spans="1:51" x14ac:dyDescent="0.25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259456</v>
      </c>
      <c r="AY231" s="20">
        <v>348580</v>
      </c>
    </row>
    <row r="232" spans="1:51" x14ac:dyDescent="0.25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212826.08</v>
      </c>
      <c r="AY232" s="17">
        <f>SUM(AY233:AY235)</f>
        <v>689585.28</v>
      </c>
    </row>
    <row r="233" spans="1:51" x14ac:dyDescent="0.25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210910.21</v>
      </c>
      <c r="AY233" s="20">
        <v>684929.39</v>
      </c>
    </row>
    <row r="234" spans="1:51" x14ac:dyDescent="0.25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1915.87</v>
      </c>
      <c r="AY235" s="20">
        <v>4655.8900000000003</v>
      </c>
    </row>
    <row r="236" spans="1:51" x14ac:dyDescent="0.25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1638645.58</v>
      </c>
      <c r="AY246" s="17">
        <f>SUM(AY247:AY255)</f>
        <v>2152843.2999999998</v>
      </c>
    </row>
    <row r="247" spans="1:51" x14ac:dyDescent="0.25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146763.95000000001</v>
      </c>
      <c r="AY247" s="20">
        <v>210431.75</v>
      </c>
    </row>
    <row r="248" spans="1:51" x14ac:dyDescent="0.25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100582.28</v>
      </c>
      <c r="AY248" s="20">
        <v>184367.67</v>
      </c>
    </row>
    <row r="249" spans="1:51" x14ac:dyDescent="0.25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11970.35</v>
      </c>
      <c r="AY249" s="20">
        <v>22883.91</v>
      </c>
    </row>
    <row r="250" spans="1:51" x14ac:dyDescent="0.25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11752</v>
      </c>
      <c r="AY250" s="20">
        <v>19159</v>
      </c>
    </row>
    <row r="251" spans="1:51" x14ac:dyDescent="0.25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0</v>
      </c>
      <c r="AY251" s="20">
        <v>0</v>
      </c>
    </row>
    <row r="252" spans="1:51" x14ac:dyDescent="0.25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338575.9</v>
      </c>
      <c r="AY252" s="20">
        <v>621984.43000000005</v>
      </c>
    </row>
    <row r="253" spans="1:51" x14ac:dyDescent="0.25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283888.38</v>
      </c>
      <c r="AY253" s="20">
        <v>237371.22</v>
      </c>
    </row>
    <row r="254" spans="1:51" x14ac:dyDescent="0.25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237.7</v>
      </c>
      <c r="AY254" s="20">
        <v>800</v>
      </c>
    </row>
    <row r="255" spans="1:51" x14ac:dyDescent="0.25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744875.02</v>
      </c>
      <c r="AY255" s="20">
        <v>855845.32</v>
      </c>
    </row>
    <row r="256" spans="1:51" x14ac:dyDescent="0.25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279790.54000000004</v>
      </c>
      <c r="AY256" s="17">
        <f>SUM(AY257:AY263)</f>
        <v>692162.12</v>
      </c>
    </row>
    <row r="257" spans="1:51" x14ac:dyDescent="0.25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11644.01</v>
      </c>
      <c r="AY257" s="20">
        <v>26805.81</v>
      </c>
    </row>
    <row r="258" spans="1:51" x14ac:dyDescent="0.25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68000</v>
      </c>
      <c r="AY258" s="20">
        <v>22146.83</v>
      </c>
    </row>
    <row r="259" spans="1:51" x14ac:dyDescent="0.25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17163.21</v>
      </c>
      <c r="AY259" s="20">
        <v>43137.09</v>
      </c>
    </row>
    <row r="260" spans="1:51" x14ac:dyDescent="0.25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37632.29</v>
      </c>
      <c r="AY260" s="20">
        <v>133611.26</v>
      </c>
    </row>
    <row r="261" spans="1:51" x14ac:dyDescent="0.25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 x14ac:dyDescent="0.25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140244.79</v>
      </c>
      <c r="AY262" s="20">
        <v>462401.13</v>
      </c>
    </row>
    <row r="263" spans="1:51" x14ac:dyDescent="0.25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5106.24</v>
      </c>
      <c r="AY263" s="20">
        <v>4060</v>
      </c>
    </row>
    <row r="264" spans="1:51" x14ac:dyDescent="0.25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10214821.67</v>
      </c>
      <c r="AY264" s="17">
        <f>SUM(AY265:AY266)</f>
        <v>10744607.119999999</v>
      </c>
    </row>
    <row r="265" spans="1:51" x14ac:dyDescent="0.25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10214821.67</v>
      </c>
      <c r="AY265" s="20">
        <v>10744607.119999999</v>
      </c>
    </row>
    <row r="266" spans="1:51" x14ac:dyDescent="0.25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531860.47</v>
      </c>
      <c r="AY267" s="17">
        <f>SUM(AY268:AY272)</f>
        <v>751409.87</v>
      </c>
    </row>
    <row r="268" spans="1:51" x14ac:dyDescent="0.25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349458.87</v>
      </c>
      <c r="AY268" s="20">
        <v>349922.35</v>
      </c>
    </row>
    <row r="269" spans="1:51" x14ac:dyDescent="0.25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164696.51</v>
      </c>
      <c r="AY269" s="20">
        <v>380680.43</v>
      </c>
    </row>
    <row r="270" spans="1:51" x14ac:dyDescent="0.25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17705.09</v>
      </c>
      <c r="AY270" s="20">
        <v>20339.080000000002</v>
      </c>
    </row>
    <row r="271" spans="1:51" x14ac:dyDescent="0.25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0</v>
      </c>
      <c r="AY271" s="20">
        <v>468.01</v>
      </c>
    </row>
    <row r="272" spans="1:51" x14ac:dyDescent="0.25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 x14ac:dyDescent="0.25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2795232.7800000003</v>
      </c>
      <c r="AY277" s="17">
        <f>SUM(AY278:AY286)</f>
        <v>2514483.5</v>
      </c>
    </row>
    <row r="278" spans="1:51" x14ac:dyDescent="0.25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75657.45</v>
      </c>
      <c r="AY278" s="20">
        <v>129391.79</v>
      </c>
    </row>
    <row r="279" spans="1:51" x14ac:dyDescent="0.25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21158.82</v>
      </c>
      <c r="AY279" s="20">
        <v>22115.88</v>
      </c>
    </row>
    <row r="280" spans="1:51" x14ac:dyDescent="0.25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7042</v>
      </c>
      <c r="AY280" s="20">
        <v>1460</v>
      </c>
    </row>
    <row r="281" spans="1:51" x14ac:dyDescent="0.25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86980.05</v>
      </c>
      <c r="AY281" s="20">
        <v>29997.360000000001</v>
      </c>
    </row>
    <row r="282" spans="1:51" x14ac:dyDescent="0.25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1894791.81</v>
      </c>
      <c r="AY283" s="20">
        <v>1698375.57</v>
      </c>
    </row>
    <row r="284" spans="1:51" x14ac:dyDescent="0.25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0</v>
      </c>
      <c r="AY284" s="20">
        <v>0</v>
      </c>
    </row>
    <row r="285" spans="1:51" x14ac:dyDescent="0.25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640201.73</v>
      </c>
      <c r="AY285" s="20">
        <v>520168.23</v>
      </c>
    </row>
    <row r="286" spans="1:51" x14ac:dyDescent="0.25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69400.92</v>
      </c>
      <c r="AY286" s="20">
        <v>112974.67</v>
      </c>
    </row>
    <row r="287" spans="1:51" x14ac:dyDescent="0.25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23375590.91</v>
      </c>
      <c r="AY287" s="15">
        <f>AY288+AY298+AY308+AY318+AY328+AY338+AY346+AY356+AY362</f>
        <v>20851918.220000003</v>
      </c>
    </row>
    <row r="288" spans="1:51" x14ac:dyDescent="0.25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5667333.0999999996</v>
      </c>
      <c r="AY288" s="17">
        <v>7128050.1600000001</v>
      </c>
    </row>
    <row r="289" spans="1:51" x14ac:dyDescent="0.25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5186234</v>
      </c>
      <c r="AY289" s="20">
        <v>6442484.75</v>
      </c>
    </row>
    <row r="290" spans="1:51" x14ac:dyDescent="0.25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741.3</v>
      </c>
    </row>
    <row r="291" spans="1:51" x14ac:dyDescent="0.25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1400</v>
      </c>
      <c r="AY291" s="20">
        <v>1400</v>
      </c>
    </row>
    <row r="292" spans="1:51" x14ac:dyDescent="0.25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338977.54</v>
      </c>
      <c r="AY292" s="20">
        <v>653628.6</v>
      </c>
    </row>
    <row r="293" spans="1:51" x14ac:dyDescent="0.25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100</v>
      </c>
    </row>
    <row r="294" spans="1:51" x14ac:dyDescent="0.25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12120.01</v>
      </c>
      <c r="AY294" s="20">
        <v>16790.400000000001</v>
      </c>
    </row>
    <row r="295" spans="1:51" x14ac:dyDescent="0.25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126729.12</v>
      </c>
      <c r="AY295" s="20">
        <v>11960</v>
      </c>
    </row>
    <row r="296" spans="1:51" x14ac:dyDescent="0.25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1872.43</v>
      </c>
      <c r="AY296" s="20">
        <v>945.11</v>
      </c>
    </row>
    <row r="297" spans="1:51" x14ac:dyDescent="0.25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2356056.6500000004</v>
      </c>
      <c r="AY298" s="17">
        <f>SUM(AY299:AY307)</f>
        <v>3284724.9400000004</v>
      </c>
    </row>
    <row r="299" spans="1:51" x14ac:dyDescent="0.25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27400</v>
      </c>
      <c r="AY300" s="20">
        <v>60350</v>
      </c>
    </row>
    <row r="301" spans="1:51" x14ac:dyDescent="0.25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153099.42000000001</v>
      </c>
      <c r="AY301" s="20">
        <v>264237.25</v>
      </c>
    </row>
    <row r="302" spans="1:51" x14ac:dyDescent="0.25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1247755</v>
      </c>
      <c r="AY303" s="20">
        <v>0</v>
      </c>
    </row>
    <row r="304" spans="1:51" x14ac:dyDescent="0.25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926706.03</v>
      </c>
      <c r="AY304" s="20">
        <v>20000</v>
      </c>
    </row>
    <row r="305" spans="1:51" x14ac:dyDescent="0.25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2749481.22</v>
      </c>
    </row>
    <row r="306" spans="1:51" x14ac:dyDescent="0.25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1096.2</v>
      </c>
      <c r="AY307" s="20">
        <v>190656.47</v>
      </c>
    </row>
    <row r="308" spans="1:51" x14ac:dyDescent="0.25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4618349.8100000005</v>
      </c>
      <c r="AY308" s="17">
        <f>SUM(AY309:AY317)</f>
        <v>2781883.05</v>
      </c>
    </row>
    <row r="309" spans="1:51" x14ac:dyDescent="0.25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1525643.6</v>
      </c>
      <c r="AY309" s="20">
        <v>1625597.19</v>
      </c>
    </row>
    <row r="310" spans="1:51" x14ac:dyDescent="0.25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390982.64</v>
      </c>
      <c r="AY310" s="20">
        <v>80834</v>
      </c>
    </row>
    <row r="311" spans="1:51" x14ac:dyDescent="0.25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2186403.2799999998</v>
      </c>
      <c r="AY311" s="20">
        <v>685198.57</v>
      </c>
    </row>
    <row r="312" spans="1:51" x14ac:dyDescent="0.25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90452.04</v>
      </c>
      <c r="AY312" s="20">
        <v>12880.65</v>
      </c>
    </row>
    <row r="313" spans="1:51" x14ac:dyDescent="0.25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 x14ac:dyDescent="0.25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390950.85</v>
      </c>
      <c r="AY314" s="20">
        <v>339978.64</v>
      </c>
    </row>
    <row r="315" spans="1:51" x14ac:dyDescent="0.25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32167.4</v>
      </c>
      <c r="AY315" s="20">
        <v>37394</v>
      </c>
    </row>
    <row r="316" spans="1:51" x14ac:dyDescent="0.25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1750</v>
      </c>
      <c r="AY316" s="20">
        <v>0</v>
      </c>
    </row>
    <row r="317" spans="1:51" x14ac:dyDescent="0.25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 x14ac:dyDescent="0.25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730465.12</v>
      </c>
      <c r="AY318" s="17">
        <f>SUM(AY319:AY327)</f>
        <v>656354.04</v>
      </c>
    </row>
    <row r="319" spans="1:51" x14ac:dyDescent="0.25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61299.13</v>
      </c>
      <c r="AY319" s="20">
        <v>42898.18</v>
      </c>
    </row>
    <row r="320" spans="1:51" x14ac:dyDescent="0.25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78875.100000000006</v>
      </c>
      <c r="AY322" s="20">
        <v>238004.28</v>
      </c>
    </row>
    <row r="323" spans="1:51" x14ac:dyDescent="0.25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569956.49</v>
      </c>
      <c r="AY323" s="20">
        <v>332995.58</v>
      </c>
    </row>
    <row r="324" spans="1:51" x14ac:dyDescent="0.25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20334.400000000001</v>
      </c>
      <c r="AY325" s="20">
        <v>42456</v>
      </c>
    </row>
    <row r="326" spans="1:51" x14ac:dyDescent="0.25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3093425.8200000003</v>
      </c>
      <c r="AY328" s="17">
        <f>SUM(AY329:AY337)</f>
        <v>2121979.7400000002</v>
      </c>
    </row>
    <row r="329" spans="1:51" x14ac:dyDescent="0.25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1049310.74</v>
      </c>
      <c r="AY329" s="20">
        <v>613732.23</v>
      </c>
    </row>
    <row r="330" spans="1:51" x14ac:dyDescent="0.25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53898.8</v>
      </c>
      <c r="AY330" s="20">
        <v>14222.8</v>
      </c>
    </row>
    <row r="331" spans="1:51" x14ac:dyDescent="0.25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12180</v>
      </c>
    </row>
    <row r="332" spans="1:51" x14ac:dyDescent="0.25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1455664.36</v>
      </c>
      <c r="AY333" s="20">
        <v>1132956.6100000001</v>
      </c>
    </row>
    <row r="334" spans="1:51" x14ac:dyDescent="0.25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 x14ac:dyDescent="0.25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386335.89</v>
      </c>
      <c r="AY335" s="20">
        <v>261542.55</v>
      </c>
    </row>
    <row r="336" spans="1:51" x14ac:dyDescent="0.25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100040</v>
      </c>
      <c r="AY336" s="20">
        <v>0</v>
      </c>
    </row>
    <row r="337" spans="1:51" x14ac:dyDescent="0.25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48176.03</v>
      </c>
      <c r="AY337" s="20">
        <v>87345.55</v>
      </c>
    </row>
    <row r="338" spans="1:51" x14ac:dyDescent="0.25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189080</v>
      </c>
      <c r="AY338" s="17">
        <f>SUM(AY339:AY345)</f>
        <v>641190</v>
      </c>
    </row>
    <row r="339" spans="1:51" x14ac:dyDescent="0.25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189080</v>
      </c>
      <c r="AY339" s="20">
        <v>641190</v>
      </c>
    </row>
    <row r="340" spans="1:51" x14ac:dyDescent="0.25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 x14ac:dyDescent="0.25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622627.71000000008</v>
      </c>
      <c r="AY346" s="17">
        <f>SUM(AY347:AY355)</f>
        <v>425826.38</v>
      </c>
    </row>
    <row r="347" spans="1:51" x14ac:dyDescent="0.25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12002.9</v>
      </c>
      <c r="AY347" s="20">
        <v>17020</v>
      </c>
    </row>
    <row r="348" spans="1:51" x14ac:dyDescent="0.25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120009</v>
      </c>
      <c r="AY348" s="20">
        <v>108321</v>
      </c>
    </row>
    <row r="349" spans="1:51" x14ac:dyDescent="0.25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465830.51</v>
      </c>
      <c r="AY351" s="20">
        <v>279056.38</v>
      </c>
    </row>
    <row r="352" spans="1:51" x14ac:dyDescent="0.25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24785.3</v>
      </c>
      <c r="AY355" s="20">
        <v>21429</v>
      </c>
    </row>
    <row r="356" spans="1:51" x14ac:dyDescent="0.25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511082.25</v>
      </c>
      <c r="AY356" s="17">
        <f>SUM(AY357:AY361)</f>
        <v>526796.87</v>
      </c>
    </row>
    <row r="357" spans="1:51" x14ac:dyDescent="0.25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0</v>
      </c>
    </row>
    <row r="358" spans="1:51" x14ac:dyDescent="0.25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496196.11</v>
      </c>
      <c r="AY358" s="20">
        <v>523427.77</v>
      </c>
    </row>
    <row r="359" spans="1:51" x14ac:dyDescent="0.25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14886.14</v>
      </c>
      <c r="AY359" s="20">
        <v>3369.1</v>
      </c>
    </row>
    <row r="360" spans="1:51" x14ac:dyDescent="0.25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5587170.4500000002</v>
      </c>
      <c r="AY362" s="17">
        <f>SUM(AY363:AY371)</f>
        <v>3285113.04</v>
      </c>
    </row>
    <row r="363" spans="1:51" x14ac:dyDescent="0.25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 x14ac:dyDescent="0.25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2370551.9300000002</v>
      </c>
      <c r="AY364" s="20">
        <v>1947933.35</v>
      </c>
    </row>
    <row r="365" spans="1:51" x14ac:dyDescent="0.25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2203311.56</v>
      </c>
      <c r="AY366" s="20">
        <v>1251237.33</v>
      </c>
    </row>
    <row r="367" spans="1:51" x14ac:dyDescent="0.25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80794.36</v>
      </c>
    </row>
    <row r="368" spans="1:51" x14ac:dyDescent="0.25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1013300</v>
      </c>
      <c r="AY368" s="20">
        <v>5148</v>
      </c>
    </row>
    <row r="369" spans="1:51" x14ac:dyDescent="0.25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6.96</v>
      </c>
      <c r="AY371" s="20">
        <v>0</v>
      </c>
    </row>
    <row r="372" spans="1:51" ht="15.75" x14ac:dyDescent="0.2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17212388.75</v>
      </c>
      <c r="AY372" s="13">
        <f>AY373+AY385+AY391+AY403+AY416+AY423+AY433+AY436+AY447</f>
        <v>19604758.98</v>
      </c>
    </row>
    <row r="373" spans="1:51" x14ac:dyDescent="0.25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5268000</v>
      </c>
      <c r="AY385" s="15">
        <f>AY386+AY390</f>
        <v>4689657.96</v>
      </c>
    </row>
    <row r="386" spans="1:51" x14ac:dyDescent="0.25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5268000</v>
      </c>
      <c r="AY386" s="17">
        <f>SUM(AY387:AY389)</f>
        <v>4689657.96</v>
      </c>
    </row>
    <row r="387" spans="1:51" x14ac:dyDescent="0.25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5268000</v>
      </c>
      <c r="AY387" s="20">
        <v>4689657.96</v>
      </c>
    </row>
    <row r="388" spans="1:51" x14ac:dyDescent="0.25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 t="s">
        <v>754</v>
      </c>
      <c r="B390" s="16" t="s">
        <v>755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756</v>
      </c>
      <c r="B391" s="21" t="s">
        <v>757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758</v>
      </c>
      <c r="B392" s="16" t="s">
        <v>759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760</v>
      </c>
      <c r="B393" s="19" t="s">
        <v>761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762</v>
      </c>
      <c r="B394" s="19" t="s">
        <v>763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764</v>
      </c>
      <c r="B395" s="19" t="s">
        <v>765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766</v>
      </c>
      <c r="B396" s="19" t="s">
        <v>767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768</v>
      </c>
      <c r="B397" s="19" t="s">
        <v>769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770</v>
      </c>
      <c r="B398" s="19" t="s">
        <v>771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772</v>
      </c>
      <c r="B399" s="19" t="s">
        <v>773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774</v>
      </c>
      <c r="B400" s="19" t="s">
        <v>775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776</v>
      </c>
      <c r="B401" s="16" t="s">
        <v>777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778</v>
      </c>
      <c r="B402" s="19" t="s">
        <v>779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780</v>
      </c>
      <c r="B403" s="21" t="s">
        <v>781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4985785.1999999993</v>
      </c>
      <c r="AY403" s="15">
        <f>AY404+AY406+AY408+AY414</f>
        <v>9386197.7400000002</v>
      </c>
    </row>
    <row r="404" spans="1:51" x14ac:dyDescent="0.25">
      <c r="A404" s="10" t="s">
        <v>782</v>
      </c>
      <c r="B404" s="16" t="s">
        <v>783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2630730.63</v>
      </c>
      <c r="AY404" s="17">
        <f>SUM(AY405)</f>
        <v>7689591.8499999996</v>
      </c>
    </row>
    <row r="405" spans="1:51" x14ac:dyDescent="0.25">
      <c r="A405" s="18" t="s">
        <v>784</v>
      </c>
      <c r="B405" s="19" t="s">
        <v>785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2630730.63</v>
      </c>
      <c r="AY405" s="20">
        <v>7689591.8499999996</v>
      </c>
    </row>
    <row r="406" spans="1:51" x14ac:dyDescent="0.25">
      <c r="A406" s="10" t="s">
        <v>786</v>
      </c>
      <c r="B406" s="16" t="s">
        <v>787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788</v>
      </c>
      <c r="B407" s="19" t="s">
        <v>789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790</v>
      </c>
      <c r="B408" s="16" t="s">
        <v>791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2332354.5600000001</v>
      </c>
      <c r="AY408" s="17">
        <f>SUM(AY409:AY413)</f>
        <v>1627237.92</v>
      </c>
    </row>
    <row r="409" spans="1:51" x14ac:dyDescent="0.25">
      <c r="A409" s="18" t="s">
        <v>792</v>
      </c>
      <c r="B409" s="19" t="s">
        <v>793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1670352.24</v>
      </c>
      <c r="AY409" s="20">
        <v>210077.86</v>
      </c>
    </row>
    <row r="410" spans="1:51" x14ac:dyDescent="0.25">
      <c r="A410" s="18" t="s">
        <v>794</v>
      </c>
      <c r="B410" s="19" t="s">
        <v>795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796</v>
      </c>
      <c r="B411" s="19" t="s">
        <v>797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662002.31999999995</v>
      </c>
      <c r="AY411" s="20">
        <v>1417160.06</v>
      </c>
    </row>
    <row r="412" spans="1:51" x14ac:dyDescent="0.25">
      <c r="A412" s="18" t="s">
        <v>798</v>
      </c>
      <c r="B412" s="19" t="s">
        <v>799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800</v>
      </c>
      <c r="B413" s="19" t="s">
        <v>801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802</v>
      </c>
      <c r="B414" s="16" t="s">
        <v>803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22700.01</v>
      </c>
      <c r="AY414" s="17">
        <f>SUM(AY415)</f>
        <v>69367.97</v>
      </c>
    </row>
    <row r="415" spans="1:51" x14ac:dyDescent="0.25">
      <c r="A415" s="18" t="s">
        <v>804</v>
      </c>
      <c r="B415" s="19" t="s">
        <v>805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22700.01</v>
      </c>
      <c r="AY415" s="20">
        <v>69367.97</v>
      </c>
    </row>
    <row r="416" spans="1:51" x14ac:dyDescent="0.25">
      <c r="A416" s="10" t="s">
        <v>806</v>
      </c>
      <c r="B416" s="21" t="s">
        <v>807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6958603.5499999998</v>
      </c>
      <c r="AY416" s="15">
        <f>AY417+AY419+AY421</f>
        <v>5528903.2800000003</v>
      </c>
    </row>
    <row r="417" spans="1:51" x14ac:dyDescent="0.25">
      <c r="A417" s="10" t="s">
        <v>808</v>
      </c>
      <c r="B417" s="16" t="s">
        <v>809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2587871.42</v>
      </c>
      <c r="AY417" s="17">
        <f>SUM(AY418)</f>
        <v>2409431.16</v>
      </c>
    </row>
    <row r="418" spans="1:51" x14ac:dyDescent="0.25">
      <c r="A418" s="18" t="s">
        <v>810</v>
      </c>
      <c r="B418" s="19" t="s">
        <v>811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2587871.42</v>
      </c>
      <c r="AY418" s="20">
        <v>2409431.16</v>
      </c>
    </row>
    <row r="419" spans="1:51" x14ac:dyDescent="0.25">
      <c r="A419" s="10" t="s">
        <v>812</v>
      </c>
      <c r="B419" s="16" t="s">
        <v>813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4370732.13</v>
      </c>
      <c r="AY419" s="17">
        <f>SUM(AY420)</f>
        <v>3119472.12</v>
      </c>
    </row>
    <row r="420" spans="1:51" x14ac:dyDescent="0.25">
      <c r="A420" s="18" t="s">
        <v>814</v>
      </c>
      <c r="B420" s="19" t="s">
        <v>815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4370732.13</v>
      </c>
      <c r="AY420" s="20">
        <v>3119472.12</v>
      </c>
    </row>
    <row r="421" spans="1:51" x14ac:dyDescent="0.25">
      <c r="A421" s="10" t="s">
        <v>816</v>
      </c>
      <c r="B421" s="16" t="s">
        <v>817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818</v>
      </c>
      <c r="B422" s="19" t="s">
        <v>819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820</v>
      </c>
      <c r="B423" s="21" t="s">
        <v>821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822</v>
      </c>
      <c r="B424" s="16" t="s">
        <v>823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824</v>
      </c>
      <c r="B425" s="19" t="s">
        <v>825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826</v>
      </c>
      <c r="B426" s="19" t="s">
        <v>827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828</v>
      </c>
      <c r="B427" s="19" t="s">
        <v>829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830</v>
      </c>
      <c r="B428" s="16" t="s">
        <v>831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824</v>
      </c>
      <c r="B429" s="19" t="s">
        <v>832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826</v>
      </c>
      <c r="B430" s="19" t="s">
        <v>833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828</v>
      </c>
      <c r="B431" s="19" t="s">
        <v>834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835</v>
      </c>
      <c r="B432" s="19" t="s">
        <v>836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837</v>
      </c>
      <c r="B433" s="21" t="s">
        <v>838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839</v>
      </c>
      <c r="B434" s="16" t="s">
        <v>840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841</v>
      </c>
      <c r="B435" s="19" t="s">
        <v>842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843</v>
      </c>
      <c r="B436" s="21" t="s">
        <v>844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845</v>
      </c>
      <c r="B437" s="16" t="s">
        <v>846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847</v>
      </c>
      <c r="B438" s="19" t="s">
        <v>848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849</v>
      </c>
      <c r="B439" s="16" t="s">
        <v>850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851</v>
      </c>
      <c r="B440" s="19" t="s">
        <v>852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853</v>
      </c>
      <c r="B441" s="16" t="s">
        <v>854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855</v>
      </c>
      <c r="B442" s="19" t="s">
        <v>856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857</v>
      </c>
      <c r="B443" s="16" t="s">
        <v>858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859</v>
      </c>
      <c r="B444" s="19" t="s">
        <v>860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861</v>
      </c>
      <c r="B445" s="16" t="s">
        <v>862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863</v>
      </c>
      <c r="B446" s="19" t="s">
        <v>864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865</v>
      </c>
      <c r="B447" s="21" t="s">
        <v>866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 x14ac:dyDescent="0.25">
      <c r="A448" s="10" t="s">
        <v>867</v>
      </c>
      <c r="B448" s="16" t="s">
        <v>868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869</v>
      </c>
      <c r="B449" s="19" t="s">
        <v>870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871</v>
      </c>
      <c r="B450" s="19" t="s">
        <v>872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873</v>
      </c>
      <c r="B451" s="16" t="s">
        <v>874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 x14ac:dyDescent="0.25">
      <c r="A452" s="18" t="s">
        <v>875</v>
      </c>
      <c r="B452" s="19" t="s">
        <v>876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 x14ac:dyDescent="0.25">
      <c r="A453" s="10" t="s">
        <v>877</v>
      </c>
      <c r="B453" s="24" t="s">
        <v>878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879</v>
      </c>
      <c r="B454" s="21" t="s">
        <v>880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881</v>
      </c>
      <c r="B455" s="16" t="s">
        <v>882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883</v>
      </c>
      <c r="B456" s="19" t="s">
        <v>884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885</v>
      </c>
      <c r="B457" s="19" t="s">
        <v>886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887</v>
      </c>
      <c r="B458" s="19" t="s">
        <v>888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889</v>
      </c>
      <c r="B459" s="16" t="s">
        <v>890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891</v>
      </c>
      <c r="B460" s="19" t="s">
        <v>892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893</v>
      </c>
      <c r="B461" s="19" t="s">
        <v>894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895</v>
      </c>
      <c r="B462" s="19" t="s">
        <v>896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897</v>
      </c>
      <c r="B463" s="21" t="s">
        <v>898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899</v>
      </c>
      <c r="B464" s="16" t="s">
        <v>900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901</v>
      </c>
      <c r="B465" s="19" t="s">
        <v>902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903</v>
      </c>
      <c r="B466" s="19" t="s">
        <v>904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905</v>
      </c>
      <c r="B467" s="19" t="s">
        <v>906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907</v>
      </c>
      <c r="B468" s="19" t="s">
        <v>908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909</v>
      </c>
      <c r="B469" s="16" t="s">
        <v>910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911</v>
      </c>
      <c r="B470" s="19" t="s">
        <v>912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913</v>
      </c>
      <c r="B471" s="21" t="s">
        <v>914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915</v>
      </c>
      <c r="B472" s="16" t="s">
        <v>916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917</v>
      </c>
      <c r="B473" s="19" t="s">
        <v>918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919</v>
      </c>
      <c r="B474" s="16" t="s">
        <v>920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921</v>
      </c>
      <c r="B475" s="19" t="s">
        <v>922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923</v>
      </c>
      <c r="B476" s="19" t="s">
        <v>924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925</v>
      </c>
      <c r="B477" s="24" t="s">
        <v>926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871850.13</v>
      </c>
      <c r="AY477" s="13">
        <f>AY478+AY489+AY494+AY499+AY502</f>
        <v>235082.73</v>
      </c>
    </row>
    <row r="478" spans="1:51" x14ac:dyDescent="0.25">
      <c r="A478" s="10" t="s">
        <v>927</v>
      </c>
      <c r="B478" s="21" t="s">
        <v>928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871850.13</v>
      </c>
      <c r="AY478" s="15">
        <f>AY479+AY483</f>
        <v>235082.73</v>
      </c>
    </row>
    <row r="479" spans="1:51" x14ac:dyDescent="0.25">
      <c r="A479" s="10" t="s">
        <v>929</v>
      </c>
      <c r="B479" s="16" t="s">
        <v>930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871850.13</v>
      </c>
      <c r="AY479" s="17">
        <f>SUM(AY480:AY482)</f>
        <v>235082.73</v>
      </c>
    </row>
    <row r="480" spans="1:51" x14ac:dyDescent="0.25">
      <c r="A480" s="18" t="s">
        <v>931</v>
      </c>
      <c r="B480" s="19" t="s">
        <v>932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871850.13</v>
      </c>
      <c r="AY480" s="20">
        <v>235082.73</v>
      </c>
    </row>
    <row r="481" spans="1:51" x14ac:dyDescent="0.25">
      <c r="A481" s="18" t="s">
        <v>933</v>
      </c>
      <c r="B481" s="19" t="s">
        <v>934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935</v>
      </c>
      <c r="B482" s="19" t="s">
        <v>936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937</v>
      </c>
      <c r="B483" s="16" t="s">
        <v>938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939</v>
      </c>
      <c r="B484" s="19" t="s">
        <v>940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941</v>
      </c>
      <c r="B485" s="19" t="s">
        <v>942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943</v>
      </c>
      <c r="B486" s="19" t="s">
        <v>944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945</v>
      </c>
      <c r="B487" s="19" t="s">
        <v>946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947</v>
      </c>
      <c r="B488" s="19" t="s">
        <v>948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949</v>
      </c>
      <c r="B489" s="21" t="s">
        <v>950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951</v>
      </c>
      <c r="B490" s="16" t="s">
        <v>952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953</v>
      </c>
      <c r="B491" s="19" t="s">
        <v>954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955</v>
      </c>
      <c r="B492" s="16" t="s">
        <v>956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957</v>
      </c>
      <c r="B493" s="19" t="s">
        <v>958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959</v>
      </c>
      <c r="B494" s="21" t="s">
        <v>960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961</v>
      </c>
      <c r="B495" s="16" t="s">
        <v>962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963</v>
      </c>
      <c r="B496" s="19" t="s">
        <v>964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965</v>
      </c>
      <c r="B497" s="16" t="s">
        <v>966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967</v>
      </c>
      <c r="B498" s="19" t="s">
        <v>968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969</v>
      </c>
      <c r="B499" s="21" t="s">
        <v>970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971</v>
      </c>
      <c r="B500" s="16" t="s">
        <v>972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973</v>
      </c>
      <c r="B501" s="19" t="s">
        <v>974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975</v>
      </c>
      <c r="B502" s="21" t="s">
        <v>976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977</v>
      </c>
      <c r="B503" s="16" t="s">
        <v>978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979</v>
      </c>
      <c r="B504" s="19" t="s">
        <v>980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981</v>
      </c>
      <c r="B505" s="16" t="s">
        <v>982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983</v>
      </c>
      <c r="B506" s="19" t="s">
        <v>984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985</v>
      </c>
      <c r="B507" s="24" t="s">
        <v>986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0</v>
      </c>
      <c r="AY507" s="13">
        <f>AY508+AY517+AY520+AY526+AY528+AY530</f>
        <v>0</v>
      </c>
    </row>
    <row r="508" spans="1:51" x14ac:dyDescent="0.25">
      <c r="A508" s="10" t="s">
        <v>987</v>
      </c>
      <c r="B508" s="21" t="s">
        <v>988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989</v>
      </c>
      <c r="B509" s="16" t="s">
        <v>990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991</v>
      </c>
      <c r="B510" s="16" t="s">
        <v>992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993</v>
      </c>
      <c r="B511" s="16" t="s">
        <v>994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995</v>
      </c>
      <c r="B512" s="16" t="s">
        <v>996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997</v>
      </c>
      <c r="B513" s="16" t="s">
        <v>998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999</v>
      </c>
      <c r="B514" s="16" t="s">
        <v>1000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1001</v>
      </c>
      <c r="B515" s="16" t="s">
        <v>1002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1003</v>
      </c>
      <c r="B516" s="16" t="s">
        <v>1004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1005</v>
      </c>
      <c r="B517" s="21" t="s">
        <v>1006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1007</v>
      </c>
      <c r="B518" s="16" t="s">
        <v>1008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1009</v>
      </c>
      <c r="B519" s="16" t="s">
        <v>1010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1011</v>
      </c>
      <c r="B520" s="21" t="s">
        <v>1012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1013</v>
      </c>
      <c r="B521" s="16" t="s">
        <v>1014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1015</v>
      </c>
      <c r="B522" s="16" t="s">
        <v>1016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1017</v>
      </c>
      <c r="B523" s="16" t="s">
        <v>1018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1019</v>
      </c>
      <c r="B524" s="16" t="s">
        <v>1020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1021</v>
      </c>
      <c r="B525" s="16" t="s">
        <v>1022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1023</v>
      </c>
      <c r="B526" s="21" t="s">
        <v>1024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 x14ac:dyDescent="0.25">
      <c r="A527" s="10" t="s">
        <v>1025</v>
      </c>
      <c r="B527" s="16" t="s">
        <v>1026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1027</v>
      </c>
      <c r="B528" s="21" t="s">
        <v>1028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 x14ac:dyDescent="0.25">
      <c r="A529" s="10" t="s">
        <v>1029</v>
      </c>
      <c r="B529" s="16" t="s">
        <v>1030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1031</v>
      </c>
      <c r="B530" s="21" t="s">
        <v>1032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0</v>
      </c>
      <c r="AY530" s="15">
        <f>SUM(AY531:AY539)</f>
        <v>0</v>
      </c>
    </row>
    <row r="531" spans="1:51" x14ac:dyDescent="0.25">
      <c r="A531" s="10" t="s">
        <v>1033</v>
      </c>
      <c r="B531" s="16" t="s">
        <v>1034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1035</v>
      </c>
      <c r="B532" s="16" t="s">
        <v>1036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1037</v>
      </c>
      <c r="B533" s="16" t="s">
        <v>1038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1039</v>
      </c>
      <c r="B534" s="16" t="s">
        <v>1040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1041</v>
      </c>
      <c r="B535" s="16" t="s">
        <v>1042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x14ac:dyDescent="0.25">
      <c r="A536" s="10" t="s">
        <v>1043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 x14ac:dyDescent="0.25">
      <c r="A537" s="10" t="s">
        <v>1044</v>
      </c>
      <c r="B537" s="16" t="s">
        <v>1045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 x14ac:dyDescent="0.25">
      <c r="A538" s="10" t="s">
        <v>1046</v>
      </c>
      <c r="B538" s="16" t="s">
        <v>1047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 x14ac:dyDescent="0.25">
      <c r="A539" s="10" t="s">
        <v>1048</v>
      </c>
      <c r="B539" s="16" t="s">
        <v>1049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0</v>
      </c>
      <c r="AY539" s="17">
        <v>0</v>
      </c>
    </row>
    <row r="540" spans="1:51" ht="15.75" x14ac:dyDescent="0.25">
      <c r="A540" s="10" t="s">
        <v>1050</v>
      </c>
      <c r="B540" s="24" t="s">
        <v>1051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0</v>
      </c>
      <c r="AY540" s="13">
        <f>AY541</f>
        <v>0</v>
      </c>
    </row>
    <row r="541" spans="1:51" x14ac:dyDescent="0.25">
      <c r="A541" s="10" t="s">
        <v>1052</v>
      </c>
      <c r="B541" s="21" t="s">
        <v>1053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0</v>
      </c>
      <c r="AY541" s="15">
        <f>SUM(AY542)</f>
        <v>0</v>
      </c>
    </row>
    <row r="542" spans="1:51" x14ac:dyDescent="0.25">
      <c r="A542" s="10" t="s">
        <v>1054</v>
      </c>
      <c r="B542" s="16" t="s">
        <v>1055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0</v>
      </c>
      <c r="AY542" s="26">
        <v>0</v>
      </c>
    </row>
    <row r="543" spans="1:51" ht="16.5" customHeight="1" x14ac:dyDescent="0.25">
      <c r="A543" s="29"/>
      <c r="B543" s="45" t="s">
        <v>1056</v>
      </c>
      <c r="C543" s="45"/>
      <c r="D543" s="45"/>
      <c r="E543" s="45"/>
      <c r="F543" s="45"/>
      <c r="G543" s="45"/>
      <c r="H543" s="45"/>
      <c r="I543" s="45"/>
      <c r="J543" s="45"/>
      <c r="K543" s="45"/>
      <c r="L543" s="45"/>
      <c r="M543" s="45"/>
      <c r="N543" s="45"/>
      <c r="O543" s="45"/>
      <c r="P543" s="45"/>
      <c r="Q543" s="45"/>
      <c r="R543" s="45"/>
      <c r="S543" s="45"/>
      <c r="T543" s="45"/>
      <c r="U543" s="45"/>
      <c r="V543" s="45"/>
      <c r="W543" s="45"/>
      <c r="X543" s="45"/>
      <c r="Y543" s="45"/>
      <c r="Z543" s="45"/>
      <c r="AA543" s="45"/>
      <c r="AB543" s="45"/>
      <c r="AC543" s="45"/>
      <c r="AD543" s="45"/>
      <c r="AE543" s="45"/>
      <c r="AF543" s="45"/>
      <c r="AG543" s="45"/>
      <c r="AH543" s="45"/>
      <c r="AI543" s="45"/>
      <c r="AJ543" s="45"/>
      <c r="AK543" s="45"/>
      <c r="AL543" s="45"/>
      <c r="AM543" s="45"/>
      <c r="AN543" s="45"/>
      <c r="AO543" s="45"/>
      <c r="AP543" s="45"/>
      <c r="AQ543" s="45"/>
      <c r="AR543" s="45"/>
      <c r="AS543" s="45"/>
      <c r="AT543" s="45"/>
      <c r="AU543" s="45"/>
      <c r="AV543" s="45"/>
      <c r="AW543" s="45"/>
      <c r="AX543" s="30">
        <f>AX186+AX372+AX453+AX477+AX507+AX540</f>
        <v>153378402.31</v>
      </c>
      <c r="AY543" s="30">
        <f>AY186+AY372+AY453+AY477+AY507+AY540</f>
        <v>148162996.11999997</v>
      </c>
    </row>
    <row r="544" spans="1:51" ht="16.5" customHeight="1" thickBot="1" x14ac:dyDescent="0.35">
      <c r="B544" s="46" t="s">
        <v>1057</v>
      </c>
      <c r="C544" s="46"/>
      <c r="D544" s="46"/>
      <c r="E544" s="46"/>
      <c r="F544" s="46"/>
      <c r="G544" s="46"/>
      <c r="H544" s="46"/>
      <c r="I544" s="46"/>
      <c r="J544" s="46"/>
      <c r="K544" s="46"/>
      <c r="L544" s="46"/>
      <c r="M544" s="46"/>
      <c r="N544" s="46"/>
      <c r="O544" s="46"/>
      <c r="P544" s="46"/>
      <c r="Q544" s="46"/>
      <c r="R544" s="46"/>
      <c r="S544" s="46"/>
      <c r="T544" s="46"/>
      <c r="U544" s="46"/>
      <c r="V544" s="46"/>
      <c r="W544" s="46"/>
      <c r="X544" s="46"/>
      <c r="Y544" s="46"/>
      <c r="Z544" s="46"/>
      <c r="AA544" s="46"/>
      <c r="AB544" s="46"/>
      <c r="AC544" s="46"/>
      <c r="AD544" s="46"/>
      <c r="AE544" s="46"/>
      <c r="AF544" s="46"/>
      <c r="AG544" s="46"/>
      <c r="AH544" s="46"/>
      <c r="AI544" s="46"/>
      <c r="AJ544" s="46"/>
      <c r="AK544" s="46"/>
      <c r="AL544" s="46"/>
      <c r="AM544" s="46"/>
      <c r="AN544" s="46"/>
      <c r="AO544" s="46"/>
      <c r="AP544" s="46"/>
      <c r="AQ544" s="46"/>
      <c r="AR544" s="46"/>
      <c r="AS544" s="46"/>
      <c r="AT544" s="46"/>
      <c r="AU544" s="46"/>
      <c r="AV544" s="46"/>
      <c r="AW544" s="46"/>
      <c r="AX544" s="31">
        <f>AX184-AX543</f>
        <v>23648155.24000001</v>
      </c>
      <c r="AY544" s="31">
        <f>AY184-AY543</f>
        <v>16216529.280000031</v>
      </c>
    </row>
    <row r="545" spans="2:51" ht="15.75" thickTop="1" x14ac:dyDescent="0.25"/>
    <row r="546" spans="2:51" ht="18.75" x14ac:dyDescent="0.3">
      <c r="B546" s="34" t="s">
        <v>1058</v>
      </c>
    </row>
    <row r="547" spans="2:51" x14ac:dyDescent="0.25">
      <c r="B547" s="1"/>
    </row>
    <row r="548" spans="2:51" x14ac:dyDescent="0.25">
      <c r="B548" s="1"/>
      <c r="AG548" s="43" t="s">
        <v>1066</v>
      </c>
      <c r="AH548" s="43"/>
      <c r="AI548" s="43"/>
      <c r="AJ548" s="43"/>
      <c r="AK548" s="43"/>
      <c r="AL548" s="43"/>
      <c r="AM548" s="43"/>
      <c r="AN548" s="43"/>
      <c r="AO548" s="43"/>
      <c r="AP548" s="43"/>
      <c r="AQ548" s="43"/>
      <c r="AR548" s="43"/>
      <c r="AS548" s="43"/>
      <c r="AT548" s="43"/>
      <c r="AU548" s="43"/>
    </row>
    <row r="549" spans="2:51" ht="8.25" customHeight="1" x14ac:dyDescent="0.25">
      <c r="AG549" s="43"/>
      <c r="AH549" s="43"/>
      <c r="AI549" s="43"/>
      <c r="AJ549" s="43"/>
      <c r="AK549" s="43"/>
      <c r="AL549" s="43"/>
      <c r="AM549" s="43"/>
      <c r="AN549" s="43"/>
      <c r="AO549" s="43"/>
      <c r="AP549" s="43"/>
      <c r="AQ549" s="43"/>
      <c r="AR549" s="43"/>
      <c r="AS549" s="43"/>
      <c r="AT549" s="43"/>
      <c r="AU549" s="43"/>
    </row>
    <row r="550" spans="2:51" x14ac:dyDescent="0.25">
      <c r="AG550" s="43"/>
      <c r="AH550" s="43"/>
      <c r="AI550" s="43"/>
      <c r="AJ550" s="43"/>
      <c r="AK550" s="43"/>
      <c r="AL550" s="43"/>
      <c r="AM550" s="43"/>
      <c r="AN550" s="43"/>
      <c r="AO550" s="43"/>
      <c r="AP550" s="43"/>
      <c r="AQ550" s="43"/>
      <c r="AR550" s="43"/>
      <c r="AS550" s="43"/>
      <c r="AT550" s="43"/>
      <c r="AU550" s="43"/>
    </row>
    <row r="551" spans="2:51" x14ac:dyDescent="0.25"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47"/>
      <c r="Q551" s="47"/>
      <c r="R551" s="47"/>
      <c r="S551" s="47"/>
      <c r="T551" s="47"/>
      <c r="U551" s="47"/>
      <c r="V551" s="47"/>
      <c r="W551" s="47"/>
      <c r="X551" s="47"/>
      <c r="Y551" s="47"/>
      <c r="Z551" s="47"/>
      <c r="AA551" s="47"/>
      <c r="AB551" s="47"/>
      <c r="AC551" s="47"/>
      <c r="AD551" s="47"/>
      <c r="AE551" s="47"/>
      <c r="AF551" s="47"/>
      <c r="AG551" s="43"/>
      <c r="AH551" s="43"/>
      <c r="AI551" s="43"/>
      <c r="AJ551" s="43"/>
      <c r="AK551" s="43"/>
      <c r="AL551" s="43"/>
      <c r="AM551" s="43"/>
      <c r="AN551" s="43"/>
      <c r="AO551" s="43"/>
      <c r="AP551" s="43"/>
      <c r="AQ551" s="43"/>
      <c r="AR551" s="43"/>
      <c r="AS551" s="43"/>
      <c r="AT551" s="43"/>
      <c r="AU551" s="43"/>
      <c r="AV551" s="47" t="s">
        <v>1059</v>
      </c>
      <c r="AW551" s="47"/>
      <c r="AX551" s="47"/>
      <c r="AY551" s="47"/>
    </row>
    <row r="552" spans="2:51" x14ac:dyDescent="0.25"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48" t="s">
        <v>1062</v>
      </c>
      <c r="Q552" s="48"/>
      <c r="R552" s="48"/>
      <c r="S552" s="48"/>
      <c r="T552" s="48"/>
      <c r="U552" s="48"/>
      <c r="V552" s="48"/>
      <c r="W552" s="48"/>
      <c r="X552" s="48"/>
      <c r="Y552" s="48"/>
      <c r="Z552" s="48"/>
      <c r="AA552" s="48"/>
      <c r="AB552" s="48"/>
      <c r="AC552" s="48"/>
      <c r="AD552" s="48"/>
      <c r="AE552" s="48"/>
      <c r="AF552" s="48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V552" s="48" t="s">
        <v>1063</v>
      </c>
      <c r="AW552" s="48"/>
      <c r="AX552" s="48"/>
      <c r="AY552" s="48"/>
    </row>
    <row r="553" spans="2:51" x14ac:dyDescent="0.25"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49"/>
      <c r="Q553" s="49"/>
      <c r="R553" s="49"/>
      <c r="S553" s="49"/>
      <c r="T553" s="49"/>
      <c r="U553" s="49"/>
      <c r="V553" s="49"/>
      <c r="W553" s="49"/>
      <c r="X553" s="49"/>
      <c r="Y553" s="49"/>
      <c r="Z553" s="49"/>
      <c r="AA553" s="49"/>
      <c r="AB553" s="49"/>
      <c r="AC553" s="49"/>
      <c r="AD553" s="49"/>
      <c r="AE553" s="49"/>
      <c r="AF553" s="49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V553" s="49"/>
      <c r="AW553" s="49"/>
      <c r="AX553" s="49"/>
      <c r="AY553" s="49"/>
    </row>
    <row r="554" spans="2:51" ht="15.75" customHeight="1" x14ac:dyDescent="0.25">
      <c r="B554" s="35"/>
      <c r="C554" s="36"/>
      <c r="D554" s="36"/>
      <c r="E554" s="36"/>
      <c r="F554" s="36"/>
      <c r="G554" s="36"/>
      <c r="H554" s="36"/>
      <c r="I554" s="36"/>
      <c r="J554" s="36"/>
      <c r="K554" s="36"/>
      <c r="L554" s="36"/>
      <c r="M554" s="36"/>
      <c r="N554" s="36"/>
      <c r="O554" s="36"/>
      <c r="P554" s="42" t="s">
        <v>1064</v>
      </c>
      <c r="Q554" s="42"/>
      <c r="R554" s="42"/>
      <c r="S554" s="42"/>
      <c r="T554" s="42"/>
      <c r="U554" s="42"/>
      <c r="V554" s="42"/>
      <c r="W554" s="42"/>
      <c r="X554" s="42"/>
      <c r="Y554" s="42"/>
      <c r="Z554" s="42"/>
      <c r="AA554" s="42"/>
      <c r="AB554" s="42"/>
      <c r="AC554" s="42"/>
      <c r="AD554" s="42"/>
      <c r="AE554" s="42"/>
      <c r="AF554" s="42"/>
      <c r="AG554" s="36"/>
      <c r="AH554" s="36"/>
      <c r="AI554" s="36"/>
      <c r="AJ554" s="36"/>
      <c r="AK554" s="36"/>
      <c r="AL554" s="36"/>
      <c r="AM554" s="36"/>
      <c r="AN554" s="36"/>
      <c r="AO554" s="36"/>
      <c r="AP554" s="36"/>
      <c r="AQ554" s="36"/>
      <c r="AR554" s="36"/>
      <c r="AS554" s="36"/>
      <c r="AV554" s="42" t="s">
        <v>1065</v>
      </c>
      <c r="AW554" s="42"/>
      <c r="AX554" s="42"/>
      <c r="AY554" s="42"/>
    </row>
    <row r="555" spans="2:51" ht="15" customHeight="1" x14ac:dyDescent="0.25">
      <c r="D555" s="37"/>
      <c r="P555" s="42"/>
      <c r="Q555" s="42"/>
      <c r="R555" s="42"/>
      <c r="S555" s="42"/>
      <c r="T555" s="42"/>
      <c r="U555" s="42"/>
      <c r="V555" s="42"/>
      <c r="W555" s="42"/>
      <c r="X555" s="42"/>
      <c r="Y555" s="42"/>
      <c r="Z555" s="42"/>
      <c r="AA555" s="42"/>
      <c r="AB555" s="42"/>
      <c r="AC555" s="42"/>
      <c r="AD555" s="42"/>
      <c r="AE555" s="42"/>
      <c r="AF555" s="42"/>
      <c r="AS555" s="37"/>
      <c r="AV555" s="42"/>
      <c r="AW555" s="42"/>
      <c r="AX555" s="42"/>
      <c r="AY555" s="42"/>
    </row>
    <row r="556" spans="2:51" x14ac:dyDescent="0.25"/>
    <row r="561" x14ac:dyDescent="0.25"/>
    <row r="562" x14ac:dyDescent="0.25"/>
    <row r="563" x14ac:dyDescent="0.25"/>
    <row r="564" x14ac:dyDescent="0.25"/>
  </sheetData>
  <sheetProtection algorithmName="SHA-512" hashValue="SjoFvUJS+sNGCpiZRmVs1TqrswuHcVn8X8MPQy53csIMaAuB7zOyoVX+gM2b1f/jWPM9GuA6EjeKIf1E8pkO1w==" saltValue="Z7qxZpRSVsJDF/pz/c8XdQ==" spinCount="100000" sheet="1" objects="1" scenarios="1" selectLockedCells="1"/>
  <mergeCells count="14">
    <mergeCell ref="B1:AY1"/>
    <mergeCell ref="B2:AY2"/>
    <mergeCell ref="B3:AY3"/>
    <mergeCell ref="P554:AF555"/>
    <mergeCell ref="AV554:AY555"/>
    <mergeCell ref="AG548:AU551"/>
    <mergeCell ref="B5:AW5"/>
    <mergeCell ref="B184:AW184"/>
    <mergeCell ref="B543:AW543"/>
    <mergeCell ref="B544:AW544"/>
    <mergeCell ref="P551:AF551"/>
    <mergeCell ref="AV551:AY551"/>
    <mergeCell ref="P552:AF553"/>
    <mergeCell ref="AV552:AY553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CuentaP2023</cp:lastModifiedBy>
  <dcterms:created xsi:type="dcterms:W3CDTF">2021-12-07T19:32:18Z</dcterms:created>
  <dcterms:modified xsi:type="dcterms:W3CDTF">2023-08-20T00:42:27Z</dcterms:modified>
</cp:coreProperties>
</file>