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sNL19Ax+YyewvVoU8jD9XC1CVwlDeHZC6uLvC7J/e6p4Elp9i3hRTKQvrxVEhBj2hW8W0Vfo1mwRI96RcO9nPQ==" workbookSaltValue="G/OCItnJiUeEcJh0Gz4tBA==" workbookSpinCount="100000" lockStructure="1"/>
  <bookViews>
    <workbookView xWindow="0" yWindow="0" windowWidth="28800" windowHeight="12300"/>
  </bookViews>
  <sheets>
    <sheet name="F6" sheetId="1" r:id="rId1"/>
  </sheets>
  <definedNames>
    <definedName name="Print_Titles" localSheetId="0">'F6'!$1:$5</definedName>
    <definedName name="_xlnm.Print_Titles" localSheetId="0">'F6'!$1:$5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X68" i="1" l="1"/>
  <c r="AX70" i="1"/>
  <c r="AY541" i="1"/>
  <c r="AY540" i="1" s="1"/>
  <c r="AX541" i="1"/>
  <c r="AX540" i="1" s="1"/>
  <c r="AY530" i="1"/>
  <c r="AX530" i="1"/>
  <c r="AY528" i="1"/>
  <c r="AX528" i="1"/>
  <c r="AX526" i="1"/>
  <c r="AY526" i="1"/>
  <c r="AY520" i="1"/>
  <c r="AX520" i="1"/>
  <c r="AY517" i="1"/>
  <c r="AX517" i="1"/>
  <c r="AY508" i="1"/>
  <c r="AX508" i="1"/>
  <c r="AY505" i="1"/>
  <c r="AX505" i="1"/>
  <c r="AY503" i="1"/>
  <c r="AX503" i="1"/>
  <c r="AX502" i="1" s="1"/>
  <c r="AY500" i="1"/>
  <c r="AY499" i="1" s="1"/>
  <c r="AX500" i="1"/>
  <c r="AX499" i="1" s="1"/>
  <c r="AY497" i="1"/>
  <c r="AX497" i="1"/>
  <c r="AY495" i="1"/>
  <c r="AX495" i="1"/>
  <c r="AX494" i="1" s="1"/>
  <c r="AY492" i="1"/>
  <c r="AX492" i="1"/>
  <c r="AX490" i="1"/>
  <c r="AY490" i="1"/>
  <c r="AY483" i="1"/>
  <c r="AX483" i="1"/>
  <c r="AY479" i="1"/>
  <c r="AX479" i="1"/>
  <c r="AY474" i="1"/>
  <c r="AX474" i="1"/>
  <c r="AY472" i="1"/>
  <c r="AX472" i="1"/>
  <c r="AY469" i="1"/>
  <c r="AY463" i="1" s="1"/>
  <c r="AX469" i="1"/>
  <c r="AX463" i="1"/>
  <c r="AY459" i="1"/>
  <c r="AX459" i="1"/>
  <c r="AY455" i="1"/>
  <c r="AX455" i="1"/>
  <c r="AY451" i="1"/>
  <c r="AX451" i="1"/>
  <c r="AY448" i="1"/>
  <c r="AX448" i="1"/>
  <c r="AX445" i="1"/>
  <c r="AY445" i="1"/>
  <c r="AY443" i="1"/>
  <c r="AX443" i="1"/>
  <c r="AX441" i="1"/>
  <c r="AY441" i="1"/>
  <c r="AY439" i="1"/>
  <c r="AX439" i="1"/>
  <c r="AX437" i="1"/>
  <c r="AY437" i="1"/>
  <c r="AY434" i="1"/>
  <c r="AY433" i="1" s="1"/>
  <c r="AX434" i="1"/>
  <c r="AX433" i="1" s="1"/>
  <c r="AX428" i="1"/>
  <c r="AY428" i="1"/>
  <c r="AX424" i="1"/>
  <c r="AY424" i="1"/>
  <c r="AY421" i="1"/>
  <c r="AX421" i="1"/>
  <c r="AY419" i="1"/>
  <c r="AX419" i="1"/>
  <c r="AY417" i="1"/>
  <c r="AX417" i="1"/>
  <c r="AY414" i="1"/>
  <c r="AX414" i="1"/>
  <c r="AX408" i="1"/>
  <c r="AY408" i="1"/>
  <c r="AY406" i="1"/>
  <c r="AX406" i="1"/>
  <c r="AY404" i="1"/>
  <c r="AX404" i="1"/>
  <c r="AY401" i="1"/>
  <c r="AX401" i="1"/>
  <c r="AX392" i="1"/>
  <c r="AY392" i="1"/>
  <c r="AY386" i="1"/>
  <c r="AY385" i="1" s="1"/>
  <c r="AX386" i="1"/>
  <c r="AX385" i="1" s="1"/>
  <c r="AY374" i="1"/>
  <c r="AX374" i="1"/>
  <c r="AY362" i="1"/>
  <c r="AX362" i="1"/>
  <c r="AY356" i="1"/>
  <c r="AX356" i="1"/>
  <c r="AY346" i="1"/>
  <c r="AX346" i="1"/>
  <c r="AY338" i="1"/>
  <c r="AX338" i="1"/>
  <c r="AY328" i="1"/>
  <c r="AX328" i="1"/>
  <c r="AY318" i="1"/>
  <c r="AX318" i="1"/>
  <c r="AY308" i="1"/>
  <c r="AX308" i="1"/>
  <c r="AY298" i="1"/>
  <c r="AX298" i="1"/>
  <c r="AY277" i="1"/>
  <c r="AX277" i="1"/>
  <c r="AY273" i="1"/>
  <c r="AX273" i="1"/>
  <c r="AX267" i="1"/>
  <c r="AY267" i="1"/>
  <c r="AY264" i="1"/>
  <c r="AX264" i="1"/>
  <c r="AY256" i="1"/>
  <c r="AX256" i="1"/>
  <c r="AX246" i="1"/>
  <c r="AY246" i="1"/>
  <c r="AX236" i="1"/>
  <c r="AY236" i="1"/>
  <c r="AX232" i="1"/>
  <c r="AY232" i="1"/>
  <c r="AX223" i="1"/>
  <c r="AY223" i="1"/>
  <c r="AY212" i="1"/>
  <c r="AX212" i="1"/>
  <c r="AX207" i="1"/>
  <c r="AY207" i="1"/>
  <c r="AY198" i="1"/>
  <c r="AX198" i="1"/>
  <c r="AY193" i="1"/>
  <c r="AX193" i="1"/>
  <c r="AX188" i="1"/>
  <c r="AY188" i="1"/>
  <c r="AX175" i="1"/>
  <c r="AY173" i="1"/>
  <c r="AX173" i="1"/>
  <c r="AY171" i="1"/>
  <c r="AX171" i="1"/>
  <c r="AY165" i="1"/>
  <c r="AX165" i="1"/>
  <c r="AY159" i="1"/>
  <c r="AX159" i="1"/>
  <c r="AY156" i="1"/>
  <c r="AX156" i="1"/>
  <c r="AY153" i="1"/>
  <c r="AX153" i="1"/>
  <c r="AY150" i="1"/>
  <c r="AX150" i="1"/>
  <c r="AY146" i="1"/>
  <c r="AX146" i="1"/>
  <c r="AY140" i="1"/>
  <c r="AX140" i="1"/>
  <c r="AY135" i="1"/>
  <c r="AX135" i="1"/>
  <c r="AY132" i="1"/>
  <c r="AX132" i="1"/>
  <c r="AY119" i="1"/>
  <c r="AX119" i="1"/>
  <c r="AY114" i="1"/>
  <c r="AX114" i="1"/>
  <c r="AY111" i="1"/>
  <c r="AX111" i="1"/>
  <c r="AY106" i="1"/>
  <c r="AX106" i="1"/>
  <c r="AY103" i="1"/>
  <c r="AX103" i="1"/>
  <c r="AY100" i="1"/>
  <c r="AX100" i="1"/>
  <c r="AX94" i="1"/>
  <c r="AY94" i="1"/>
  <c r="AY91" i="1"/>
  <c r="AX91" i="1"/>
  <c r="AY89" i="1"/>
  <c r="AX89" i="1"/>
  <c r="AY87" i="1"/>
  <c r="AX87" i="1"/>
  <c r="AY85" i="1"/>
  <c r="AX85" i="1"/>
  <c r="AY83" i="1"/>
  <c r="AX83" i="1"/>
  <c r="AY78" i="1"/>
  <c r="AX78" i="1"/>
  <c r="AY73" i="1"/>
  <c r="AX73" i="1"/>
  <c r="AX72" i="1" s="1"/>
  <c r="AY70" i="1"/>
  <c r="AY68" i="1"/>
  <c r="AX62" i="1"/>
  <c r="AY47" i="1"/>
  <c r="AX47" i="1"/>
  <c r="AX41" i="1"/>
  <c r="AY41" i="1"/>
  <c r="AY38" i="1"/>
  <c r="AX38" i="1"/>
  <c r="AY36" i="1"/>
  <c r="AX36" i="1"/>
  <c r="AY29" i="1"/>
  <c r="AX29" i="1"/>
  <c r="AY27" i="1"/>
  <c r="AX27" i="1"/>
  <c r="AY25" i="1"/>
  <c r="AX25" i="1"/>
  <c r="AX19" i="1"/>
  <c r="AY19" i="1"/>
  <c r="AX11" i="1"/>
  <c r="AY11" i="1"/>
  <c r="AY9" i="1"/>
  <c r="AX9" i="1"/>
  <c r="AY489" i="1" l="1"/>
  <c r="AY447" i="1"/>
  <c r="AY373" i="1"/>
  <c r="AX162" i="1"/>
  <c r="AX161" i="1" s="1"/>
  <c r="AY162" i="1"/>
  <c r="AY175" i="1"/>
  <c r="AY62" i="1"/>
  <c r="AY40" i="1" s="1"/>
  <c r="AX373" i="1"/>
  <c r="AX507" i="1"/>
  <c r="AY502" i="1"/>
  <c r="AY494" i="1"/>
  <c r="AX489" i="1"/>
  <c r="AX471" i="1"/>
  <c r="AX454" i="1"/>
  <c r="AX453" i="1" s="1"/>
  <c r="AX447" i="1"/>
  <c r="AX436" i="1"/>
  <c r="AY423" i="1"/>
  <c r="AY416" i="1"/>
  <c r="AX403" i="1"/>
  <c r="AY391" i="1"/>
  <c r="AX287" i="1"/>
  <c r="AX149" i="1"/>
  <c r="AX118" i="1"/>
  <c r="AX81" i="1"/>
  <c r="AX35" i="1"/>
  <c r="AY8" i="1"/>
  <c r="AX8" i="1"/>
  <c r="AY72" i="1"/>
  <c r="AY507" i="1"/>
  <c r="AY81" i="1"/>
  <c r="AY149" i="1"/>
  <c r="AY287" i="1"/>
  <c r="AX423" i="1"/>
  <c r="AY454" i="1"/>
  <c r="AX478" i="1"/>
  <c r="AY478" i="1"/>
  <c r="AX102" i="1"/>
  <c r="AY403" i="1"/>
  <c r="AY436" i="1"/>
  <c r="AX391" i="1"/>
  <c r="AY471" i="1"/>
  <c r="AX40" i="1"/>
  <c r="AY102" i="1"/>
  <c r="AY35" i="1"/>
  <c r="AY118" i="1"/>
  <c r="AY187" i="1"/>
  <c r="AX222" i="1"/>
  <c r="AX416" i="1"/>
  <c r="AY222" i="1"/>
  <c r="AX187" i="1"/>
  <c r="AX477" i="1" l="1"/>
  <c r="AY117" i="1"/>
  <c r="AY161" i="1"/>
  <c r="AY477" i="1"/>
  <c r="AX372" i="1"/>
  <c r="AY372" i="1"/>
  <c r="AX186" i="1"/>
  <c r="AX117" i="1"/>
  <c r="AY7" i="1"/>
  <c r="AY186" i="1"/>
  <c r="AY453" i="1"/>
  <c r="AX7" i="1"/>
  <c r="AY184" i="1" l="1"/>
  <c r="AX543" i="1"/>
  <c r="AY543" i="1"/>
  <c r="AX184" i="1"/>
  <c r="AY544" i="1" l="1"/>
  <c r="AX544" i="1"/>
</calcChain>
</file>

<file path=xl/sharedStrings.xml><?xml version="1.0" encoding="utf-8"?>
<sst xmlns="http://schemas.openxmlformats.org/spreadsheetml/2006/main" count="1085" uniqueCount="1066">
  <si>
    <t>CTA.</t>
  </si>
  <si>
    <t>DESCRIPCIÓN</t>
  </si>
  <si>
    <t>Bajo protesta de decir verdad declaramos que los Estados Financieros y sus Notas son razonablemente correctos y responsabilidad del emisor.</t>
  </si>
  <si>
    <t>ESTADO DE ACTIVIDADES</t>
  </si>
  <si>
    <t>2020</t>
  </si>
  <si>
    <t>2019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</si>
  <si>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</si>
  <si>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</si>
  <si>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</si>
  <si>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</si>
  <si>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</si>
  <si>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</si>
  <si>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</si>
  <si>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</si>
  <si>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</si>
  <si>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</si>
  <si>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</si>
  <si>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</si>
  <si>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</si>
  <si>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</si>
  <si>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</si>
  <si>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</si>
  <si>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</si>
  <si>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</si>
  <si>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</si>
  <si>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</si>
  <si>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</si>
  <si>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</si>
  <si>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</si>
  <si>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</si>
  <si>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</si>
  <si>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</si>
  <si>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</si>
  <si>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</si>
  <si>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</si>
  <si>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</si>
  <si>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</si>
  <si>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</si>
  <si>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</si>
  <si>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</si>
  <si>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</si>
  <si>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</si>
  <si>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</si>
  <si>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</si>
  <si>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</si>
  <si>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</si>
  <si>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</si>
  <si>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</si>
  <si>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</si>
  <si>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</si>
  <si>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</si>
  <si>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</si>
  <si>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</si>
  <si>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</si>
  <si>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</si>
  <si>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</si>
  <si>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</si>
  <si>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</si>
  <si>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</si>
  <si>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</si>
  <si>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</si>
  <si>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</si>
  <si>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</si>
  <si>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</si>
  <si>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</si>
  <si>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</si>
  <si>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</si>
  <si>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</si>
  <si>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</si>
  <si>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</si>
  <si>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</si>
  <si>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</si>
  <si>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</si>
  <si>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</si>
  <si>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</si>
  <si>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</si>
  <si>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</si>
  <si>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</si>
  <si>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</si>
  <si>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</si>
  <si>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</si>
  <si>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</si>
  <si>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</si>
  <si>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</si>
  <si>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</si>
  <si>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</si>
  <si>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</si>
  <si>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</si>
  <si>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</si>
  <si>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</si>
  <si>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</si>
  <si>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</si>
  <si>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</si>
  <si>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</si>
  <si>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</si>
  <si>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</si>
  <si>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</si>
  <si>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</si>
  <si>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</si>
  <si>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</si>
  <si>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</si>
  <si>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</si>
  <si>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</si>
  <si>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</si>
  <si>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</si>
  <si>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</si>
  <si>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</si>
  <si>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</si>
  <si>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</si>
  <si>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</si>
  <si>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</si>
  <si>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</si>
  <si>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</si>
  <si>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</si>
  <si>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</si>
  <si>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</si>
  <si>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</si>
  <si>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</si>
  <si>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</si>
  <si>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</si>
  <si>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</si>
  <si>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</si>
  <si>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</si>
  <si>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</si>
  <si>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</si>
  <si>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</si>
  <si>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</si>
  <si>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</si>
  <si>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</si>
  <si>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</si>
  <si>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</si>
  <si>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</si>
  <si>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</si>
  <si>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</si>
  <si>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</si>
  <si>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</si>
  <si>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</si>
  <si>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</si>
  <si>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</si>
  <si>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</si>
  <si>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</si>
  <si>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</si>
  <si>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</si>
  <si>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</si>
  <si>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</si>
  <si>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</si>
  <si>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</si>
  <si>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</si>
  <si>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</si>
  <si>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</si>
  <si>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</si>
  <si>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</si>
  <si>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</si>
  <si>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</si>
  <si>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</si>
  <si>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</si>
  <si>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</si>
  <si>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</si>
  <si>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</si>
  <si>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</si>
  <si>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</si>
  <si>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</si>
  <si>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</si>
  <si>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</si>
  <si>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</si>
  <si>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</si>
  <si>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</si>
  <si>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</si>
  <si>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</si>
  <si>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</si>
  <si>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</si>
  <si>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</si>
  <si>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</si>
  <si>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</si>
  <si>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</si>
  <si>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</si>
  <si>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</si>
  <si>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</si>
  <si>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</si>
  <si>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</si>
  <si>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</si>
  <si>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</si>
  <si>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</si>
  <si>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</si>
  <si>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</si>
  <si>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</si>
  <si>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</si>
  <si>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</si>
  <si>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</si>
  <si>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</si>
  <si>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</si>
  <si>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</si>
  <si>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</si>
  <si>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</si>
  <si>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</si>
  <si>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</si>
  <si>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</si>
  <si>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</si>
  <si>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</si>
  <si>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</si>
  <si>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</si>
  <si>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</si>
  <si>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</si>
  <si>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</si>
  <si>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</si>
  <si>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</si>
  <si>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</si>
  <si>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</si>
  <si>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</si>
  <si>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</si>
  <si>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</si>
  <si>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</si>
  <si>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</si>
  <si>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</si>
  <si>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</si>
  <si>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</si>
  <si>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</si>
  <si>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</si>
  <si>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</si>
  <si>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</si>
  <si>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</si>
  <si>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</si>
  <si>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</si>
  <si>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</si>
  <si>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</si>
  <si>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</si>
  <si>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</si>
  <si>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</si>
  <si>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</si>
  <si>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</si>
  <si>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</si>
  <si>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</si>
  <si>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</si>
  <si>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</si>
  <si>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</si>
  <si>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</si>
  <si>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</si>
  <si>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</si>
  <si>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</si>
  <si>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</si>
  <si>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</si>
  <si>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</si>
  <si>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</si>
  <si>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</si>
  <si>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</si>
  <si>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</si>
  <si>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</si>
  <si>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</si>
  <si>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</si>
  <si>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</si>
  <si>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</si>
  <si>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</si>
  <si>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</si>
  <si>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</si>
  <si>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</si>
  <si>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</si>
  <si>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</si>
  <si>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</si>
  <si>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</si>
  <si>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</si>
  <si>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</si>
  <si>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</si>
  <si>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</si>
  <si>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</si>
  <si>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</si>
  <si>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</si>
  <si>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</si>
  <si>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</si>
  <si>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</si>
  <si>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</si>
  <si>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</si>
  <si>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</si>
  <si>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</si>
  <si>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</si>
  <si>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</si>
  <si>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</si>
  <si>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</si>
  <si>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</si>
  <si>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</si>
  <si>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</si>
  <si>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</si>
  <si>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</si>
  <si>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</si>
  <si>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</si>
  <si>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</si>
  <si>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</si>
  <si>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</si>
  <si>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</si>
  <si>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</si>
  <si>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</si>
  <si>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</si>
  <si>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</si>
  <si>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</si>
  <si>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</si>
  <si>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</si>
  <si>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</si>
  <si>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</si>
  <si>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</si>
  <si>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</si>
  <si>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</si>
  <si>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</si>
  <si>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</si>
  <si>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</si>
  <si>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</si>
  <si>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</si>
  <si>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</si>
  <si>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</si>
  <si>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</si>
  <si>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</si>
  <si>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</si>
  <si>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</si>
  <si>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</si>
  <si>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</si>
  <si>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</si>
  <si>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</si>
  <si>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</si>
  <si>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</si>
  <si>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</si>
  <si>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</si>
  <si>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</si>
  <si>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</si>
  <si>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</si>
  <si>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</si>
  <si>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</si>
  <si>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</si>
  <si>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</si>
  <si>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</si>
  <si>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</si>
  <si>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</si>
  <si>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</si>
  <si>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</si>
  <si>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</si>
  <si>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</si>
  <si>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</si>
  <si>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</si>
  <si>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</si>
  <si>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</si>
  <si>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</si>
  <si>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</si>
  <si>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</si>
  <si>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</si>
  <si>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</si>
  <si>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</si>
  <si>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</si>
  <si>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</si>
  <si>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</si>
  <si>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</si>
  <si>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</si>
  <si>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</si>
  <si>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</si>
  <si>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</si>
  <si>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</si>
  <si>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</si>
  <si>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</si>
  <si>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</si>
  <si>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</si>
  <si>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</si>
  <si>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</si>
  <si>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</si>
  <si>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</si>
  <si>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</si>
  <si>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</si>
  <si>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</si>
  <si>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</si>
  <si>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</si>
  <si>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</si>
  <si>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</si>
  <si>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</si>
  <si>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</si>
  <si>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</si>
  <si>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</si>
  <si>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</si>
  <si>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</si>
  <si>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</si>
  <si>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</si>
  <si>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</si>
  <si>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</si>
  <si>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</si>
  <si>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</si>
  <si>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</si>
  <si>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</si>
  <si>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</si>
  <si>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</si>
  <si>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</si>
  <si>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</si>
  <si>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</si>
  <si>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</si>
  <si>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</si>
  <si>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</si>
  <si>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</si>
  <si>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</si>
  <si>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</si>
  <si>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</si>
  <si>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</si>
  <si>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</si>
  <si>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</si>
  <si>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</si>
  <si>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</si>
  <si>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</si>
  <si>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</si>
  <si>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</si>
  <si>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</si>
  <si>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</si>
  <si>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</si>
  <si>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</si>
  <si>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</si>
  <si>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</si>
  <si>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</si>
  <si>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</si>
  <si>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</si>
  <si>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</si>
  <si>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</si>
  <si>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</si>
  <si>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</si>
  <si>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</si>
  <si>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</si>
  <si>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</si>
  <si>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</si>
  <si>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</si>
  <si>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</si>
  <si>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</si>
  <si>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</si>
  <si>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</si>
  <si>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</si>
  <si>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</si>
  <si>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</si>
  <si>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</si>
  <si>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</si>
  <si>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</si>
  <si>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</si>
  <si>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</si>
  <si>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</si>
  <si>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</si>
  <si>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</si>
  <si>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</si>
  <si>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</si>
  <si>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</si>
  <si>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</si>
  <si>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</si>
  <si>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</si>
  <si>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</si>
  <si>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</si>
  <si>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</si>
  <si>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</si>
  <si>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</si>
  <si>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</si>
  <si>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</si>
  <si>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</si>
  <si>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</si>
  <si>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</si>
  <si>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</si>
  <si>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</si>
  <si>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</si>
  <si>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</si>
  <si>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</si>
  <si>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</si>
  <si>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</si>
  <si>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</si>
  <si>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</si>
  <si>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</si>
  <si>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</si>
  <si>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</si>
  <si>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</si>
  <si>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</si>
  <si>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</si>
  <si>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</si>
  <si>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</si>
  <si>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</si>
  <si>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</si>
  <si>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</si>
  <si>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</si>
  <si>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</si>
  <si>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</si>
  <si>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</si>
  <si>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</si>
  <si>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</si>
  <si>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</si>
  <si>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</si>
  <si>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</si>
  <si>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</si>
  <si>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</si>
  <si>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</si>
  <si>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</si>
  <si>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</si>
  <si>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</si>
  <si>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</si>
  <si>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</si>
  <si>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</si>
  <si>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</si>
  <si>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</si>
  <si>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</si>
  <si>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</si>
  <si>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</si>
  <si>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</si>
  <si>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</si>
  <si>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</si>
  <si>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</si>
  <si>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</si>
  <si>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</si>
  <si>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</si>
  <si>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</si>
  <si>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</si>
  <si>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</si>
  <si>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</si>
  <si>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</si>
  <si>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</si>
  <si>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</si>
  <si>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</si>
  <si>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</si>
  <si>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</si>
  <si>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</si>
  <si>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</si>
  <si>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</si>
  <si>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</si>
  <si>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</si>
  <si>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</si>
  <si>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</si>
  <si>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</si>
  <si>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</si>
  <si>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</si>
  <si>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</si>
  <si>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</si>
  <si>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</si>
  <si>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</si>
  <si>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</si>
  <si>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</si>
  <si>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</si>
  <si>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</si>
  <si>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</si>
  <si>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</si>
  <si>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</si>
  <si>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</si>
  <si>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</si>
  <si>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</si>
  <si>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</si>
  <si>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</si>
  <si>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</si>
  <si>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</si>
  <si>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</si>
  <si>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</si>
  <si>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</si>
  <si>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</si>
  <si>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</si>
  <si>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</si>
  <si>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</si>
  <si>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</si>
  <si>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</si>
  <si>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</si>
  <si>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</si>
  <si>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</si>
  <si>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</si>
  <si>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</si>
  <si>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</si>
  <si>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</si>
  <si>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</si>
  <si>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</si>
  <si>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</si>
  <si>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</si>
  <si>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</si>
  <si>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</si>
  <si>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</si>
  <si>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</si>
  <si>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</si>
  <si>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</si>
  <si>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</si>
  <si>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</si>
  <si>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</si>
  <si>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</si>
  <si>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</si>
  <si>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</si>
  <si>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</si>
  <si>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</si>
  <si>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</si>
  <si>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</si>
  <si>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</si>
  <si>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</si>
  <si>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</si>
  <si>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</si>
  <si>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</si>
  <si>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</si>
  <si>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</si>
  <si>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</si>
  <si>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</si>
  <si>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</si>
  <si>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</si>
  <si>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</si>
  <si>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</si>
  <si>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</si>
  <si>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</si>
  <si>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</si>
  <si>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</si>
  <si>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</si>
  <si>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</si>
  <si>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</si>
  <si>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</si>
  <si>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</si>
  <si>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</si>
  <si>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</si>
  <si>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</si>
  <si>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</si>
  <si>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</si>
  <si>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</si>
  <si>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</si>
  <si>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</si>
  <si>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</si>
  <si>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</si>
  <si>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</si>
  <si>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</si>
  <si>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</si>
  <si>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</si>
  <si>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</si>
  <si>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</si>
  <si>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</si>
  <si>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</si>
  <si>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</si>
  <si>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</si>
  <si>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</si>
  <si>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</si>
  <si>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</si>
  <si>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</si>
  <si>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</si>
  <si>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</si>
  <si>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</si>
  <si>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</si>
  <si>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</si>
  <si>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</si>
  <si>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</si>
  <si>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</si>
  <si>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</si>
  <si>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</si>
  <si>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</si>
  <si>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</si>
  <si>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</si>
  <si>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</si>
  <si>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</si>
  <si>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</si>
  <si>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</si>
  <si>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</si>
  <si>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</si>
  <si>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</si>
  <si>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</si>
  <si>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</si>
  <si>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</si>
  <si>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</si>
  <si>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</si>
  <si>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</si>
  <si>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</si>
  <si>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</si>
  <si>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</si>
  <si>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</si>
  <si>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</si>
  <si>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</si>
  <si>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</si>
  <si>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</si>
  <si>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</si>
  <si>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</si>
  <si>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</si>
  <si>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</si>
  <si>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</si>
  <si>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</si>
  <si>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</si>
  <si>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</si>
  <si>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</si>
  <si>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</si>
  <si>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</si>
  <si>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</si>
  <si>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</si>
  <si>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</si>
  <si>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</si>
  <si>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</si>
  <si>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</si>
  <si>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</si>
  <si>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</si>
  <si>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</si>
  <si>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</si>
  <si>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</si>
  <si>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</si>
  <si>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</si>
  <si>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</si>
  <si>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</si>
  <si>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</si>
  <si>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</si>
  <si>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</si>
  <si>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</si>
  <si>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</si>
  <si>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</si>
  <si>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</si>
  <si>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</si>
  <si>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</si>
  <si>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</si>
  <si>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</si>
  <si>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</si>
  <si>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</si>
  <si>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</si>
  <si>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</si>
  <si>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</si>
  <si>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</si>
  <si>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</si>
  <si>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</si>
  <si>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</si>
  <si>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</si>
  <si>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</si>
  <si>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</si>
  <si>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</si>
  <si>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</si>
  <si>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</si>
  <si>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</si>
  <si>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</si>
  <si>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</si>
  <si>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</si>
  <si>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</si>
  <si>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</si>
  <si>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</si>
  <si>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</si>
  <si>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</si>
  <si>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</si>
  <si>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</si>
  <si>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</si>
  <si>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</si>
  <si>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</si>
  <si>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</si>
  <si>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</si>
  <si>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</si>
  <si>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</si>
  <si>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</si>
  <si>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</si>
  <si>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</si>
  <si>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</si>
  <si>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</si>
  <si>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</si>
  <si>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</si>
  <si>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</si>
  <si>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</si>
  <si>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</si>
  <si>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</si>
  <si>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</si>
  <si>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</si>
  <si>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</si>
  <si>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</si>
  <si>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</si>
  <si>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</si>
  <si>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</si>
  <si>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</si>
  <si>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</si>
  <si>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</si>
  <si>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</si>
  <si>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</si>
  <si>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</si>
  <si>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</si>
  <si>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</si>
  <si>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</si>
  <si>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</si>
  <si>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</si>
  <si>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</si>
  <si>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</si>
  <si>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</si>
  <si>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</si>
  <si>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</si>
  <si>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</si>
  <si>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</si>
  <si>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</si>
  <si>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</si>
  <si>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</si>
  <si>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</si>
  <si>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</si>
  <si>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</si>
  <si>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</si>
  <si>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</si>
  <si>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</si>
  <si>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</si>
  <si>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</si>
  <si>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</si>
  <si>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</si>
  <si>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</si>
  <si>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</si>
  <si>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</si>
  <si>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</si>
  <si>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</si>
  <si>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</si>
  <si>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</si>
  <si>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</si>
  <si>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</si>
  <si>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</si>
  <si>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</si>
  <si>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</si>
  <si>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</si>
  <si>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</si>
  <si>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</si>
  <si>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</si>
  <si>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</si>
  <si>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</si>
  <si>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</si>
  <si>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</si>
  <si>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</si>
  <si>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</si>
  <si>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</si>
  <si>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</si>
  <si>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</si>
  <si>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</si>
  <si>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</si>
  <si>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</si>
  <si>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</si>
  <si>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</si>
  <si>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</si>
  <si>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</si>
  <si>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</si>
  <si>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</si>
  <si>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</si>
  <si>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</si>
  <si>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</si>
  <si>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</si>
  <si>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</si>
  <si>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</si>
  <si>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</si>
  <si>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</si>
  <si>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</si>
  <si>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</si>
  <si>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</si>
  <si>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</si>
  <si>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</si>
  <si>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</si>
  <si>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</si>
  <si>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</si>
  <si>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</si>
  <si>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</si>
  <si>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</si>
  <si>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</si>
  <si>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</si>
  <si>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</si>
  <si>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</si>
  <si>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</si>
  <si>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</si>
  <si>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</si>
  <si>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</si>
  <si>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</si>
  <si>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</si>
  <si>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</si>
  <si>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</si>
  <si>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</si>
  <si>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</si>
  <si>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</si>
  <si>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</si>
  <si>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</si>
  <si>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</si>
  <si>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</si>
  <si>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</si>
  <si>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</si>
  <si>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</si>
  <si>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</si>
  <si>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</si>
  <si>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</si>
  <si>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</si>
  <si>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</si>
  <si>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</si>
  <si>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</si>
  <si>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</si>
  <si>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</si>
  <si>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</si>
  <si>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</si>
  <si>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</si>
  <si>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</si>
  <si>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</si>
  <si>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</si>
  <si>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</si>
  <si>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</si>
  <si>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</si>
  <si>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</si>
  <si>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</si>
  <si>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</si>
  <si>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</si>
  <si>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</si>
  <si>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</si>
  <si>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</si>
  <si>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</si>
  <si>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</si>
  <si>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</si>
  <si>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</si>
  <si>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</si>
  <si>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</si>
  <si>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</si>
  <si>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</si>
  <si>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</si>
  <si>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</si>
  <si>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</si>
  <si>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</si>
  <si>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</si>
  <si>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</si>
  <si>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</si>
  <si>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</si>
  <si>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</si>
  <si>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</si>
  <si>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</si>
  <si>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</si>
  <si>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</si>
  <si>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</si>
  <si>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</si>
  <si>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</si>
  <si>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</si>
  <si>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</si>
  <si>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</si>
  <si>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</si>
  <si>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</si>
  <si>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</si>
  <si>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</si>
  <si>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</si>
  <si>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</si>
  <si>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</si>
  <si>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</si>
  <si>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</si>
  <si>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</si>
  <si>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</si>
  <si>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</si>
  <si>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</si>
  <si>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</si>
  <si>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</si>
  <si>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</si>
  <si>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</si>
  <si>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</si>
  <si>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</si>
  <si>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</si>
  <si>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</si>
  <si>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</si>
  <si>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</si>
  <si>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</si>
  <si>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</si>
  <si>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</si>
  <si>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</si>
  <si>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</si>
  <si>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</si>
  <si>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</si>
  <si>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</si>
  <si>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</si>
  <si>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</si>
  <si>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</si>
  <si>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</si>
  <si>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</si>
  <si>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</si>
  <si>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</si>
  <si>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</si>
  <si>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</si>
  <si>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</si>
  <si>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</si>
  <si>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</si>
  <si>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</si>
  <si>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</si>
  <si>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</si>
  <si>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</si>
  <si>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</si>
  <si>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</si>
  <si>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</si>
  <si>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</si>
  <si>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</si>
  <si>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</si>
  <si>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</si>
  <si>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</si>
  <si>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</si>
  <si>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</si>
  <si>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</si>
  <si>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</si>
  <si>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</si>
  <si>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</si>
  <si>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</si>
  <si>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</si>
  <si>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</si>
  <si>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</si>
  <si>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</si>
  <si>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</si>
  <si>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</si>
  <si>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</si>
  <si>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</si>
  <si>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</si>
  <si>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</si>
  <si>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</si>
  <si>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</si>
  <si>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</si>
  <si>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</si>
  <si>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</si>
  <si>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</si>
  <si>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</si>
  <si>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</si>
  <si>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</si>
  <si>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</si>
  <si>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</si>
  <si>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</si>
  <si>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</si>
  <si>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</si>
  <si>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</si>
  <si>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</si>
  <si>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</si>
  <si>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</si>
  <si>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</si>
  <si>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</si>
  <si>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</si>
  <si>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</si>
  <si>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</si>
  <si>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</si>
  <si>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</si>
  <si>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</si>
  <si>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</si>
  <si>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</si>
  <si>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</si>
  <si>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</si>
  <si>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</si>
  <si>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</si>
  <si>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</si>
  <si>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</si>
  <si>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</si>
  <si>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</si>
  <si>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</si>
  <si>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</si>
  <si>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</si>
  <si>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</si>
  <si>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</si>
  <si>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</si>
  <si>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</si>
  <si>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</si>
  <si>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</si>
  <si>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</si>
  <si>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</si>
  <si>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</si>
  <si>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</si>
  <si>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</si>
  <si>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</si>
  <si>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</si>
  <si>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</si>
  <si>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</si>
  <si>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</si>
  <si>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</si>
  <si>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</si>
  <si>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</si>
  <si>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</si>
  <si>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</si>
  <si>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</si>
  <si>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</si>
  <si>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</si>
  <si>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</si>
  <si>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</si>
  <si>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</si>
  <si>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</si>
  <si>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</si>
  <si>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</si>
  <si>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</si>
  <si>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</si>
  <si>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</si>
  <si>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</si>
  <si>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</si>
  <si>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</si>
  <si>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</si>
  <si>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</si>
  <si>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</si>
  <si>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</si>
  <si>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</si>
  <si>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</si>
  <si>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</si>
  <si>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</si>
  <si>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</si>
  <si>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</si>
  <si>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 xml:space="preserve"> </t>
  </si>
  <si>
    <t>42230-12</t>
  </si>
  <si>
    <t>MUNICIPIO TAMAZULA DE GORDIANO</t>
  </si>
  <si>
    <t>DEL 1 AL 30 DE ABRIL DE 2020</t>
  </si>
  <si>
    <t>DR. FRANCISCO JAVIER ALVAREZ CHAVEZ</t>
  </si>
  <si>
    <t>MTRA. ERIKA FABIOLA RAMOS CHAVEZ</t>
  </si>
  <si>
    <t>PRESIDENTE</t>
  </si>
  <si>
    <t>ENCARGADA DE LA HACIENDA MUNICIPAL</t>
  </si>
  <si>
    <t>ASEJ2020-04-10-08-2020-1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</si>
</sst>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/>
    <xf numFmtId="0" fontId="4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>
      <alignment horizontal="center"/>
    </xf>
    <xf numFmtId="0" fontId="5" fillId="0" borderId="0" xfId="0" applyFont="1"/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164" fontId="0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indent="1"/>
    </xf>
    <xf numFmtId="0" fontId="0" fillId="0" borderId="4" xfId="0" applyFont="1" applyBorder="1" applyAlignment="1">
      <alignment horizontal="left"/>
    </xf>
    <xf numFmtId="4" fontId="6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2"/>
    </xf>
    <xf numFmtId="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3"/>
    </xf>
    <xf numFmtId="4" fontId="1" fillId="0" borderId="4" xfId="0" applyNumberFormat="1" applyFont="1" applyBorder="1" applyAlignment="1">
      <alignment horizontal="right" vertical="center"/>
    </xf>
    <xf numFmtId="0" fontId="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indent="3"/>
    </xf>
    <xf numFmtId="4" fontId="0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indent="1"/>
    </xf>
    <xf numFmtId="0" fontId="1" fillId="0" borderId="4" xfId="0" applyFont="1" applyBorder="1" applyAlignment="1">
      <alignment horizontal="left"/>
    </xf>
    <xf numFmtId="0" fontId="0" fillId="0" borderId="4" xfId="0" applyFont="1" applyBorder="1" applyAlignment="1">
      <alignment horizontal="left" indent="3"/>
    </xf>
    <xf numFmtId="0" fontId="8" fillId="0" borderId="4" xfId="0" applyFont="1" applyBorder="1" applyAlignment="1">
      <alignment vertical="center"/>
    </xf>
    <xf numFmtId="0" fontId="1" fillId="0" borderId="0" xfId="0" applyFont="1"/>
    <xf numFmtId="4" fontId="1" fillId="0" borderId="5" xfId="0" applyNumberFormat="1" applyFont="1" applyBorder="1" applyAlignment="1">
      <alignment horizontal="right" vertical="center"/>
    </xf>
    <xf numFmtId="4" fontId="6" fillId="0" borderId="3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0" fillId="0" borderId="4" xfId="0" applyFont="1" applyBorder="1"/>
    <xf numFmtId="4" fontId="6" fillId="0" borderId="6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right" vertical="center"/>
    </xf>
    <xf numFmtId="0" fontId="0" fillId="0" borderId="0" xfId="0" applyFont="1" applyAlignment="1">
      <alignment horizontal="left"/>
    </xf>
    <xf numFmtId="164" fontId="0" fillId="0" borderId="0" xfId="0" applyNumberFormat="1" applyFont="1" applyAlignment="1">
      <alignment horizontal="right" vertical="center"/>
    </xf>
    <xf numFmtId="0" fontId="11" fillId="0" borderId="0" xfId="0" applyFont="1"/>
    <xf numFmtId="0" fontId="0" fillId="0" borderId="0" xfId="0" applyFont="1" applyBorder="1" applyAlignment="1"/>
    <xf numFmtId="0" fontId="0" fillId="0" borderId="0" xfId="0" applyFont="1" applyBorder="1" applyAlignment="1">
      <alignment horizontal="left"/>
    </xf>
    <xf numFmtId="0" fontId="6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Font="1" applyAlignment="1">
      <alignment horizont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9" fillId="0" borderId="4" xfId="0" applyFont="1" applyBorder="1" applyAlignment="1">
      <alignment horizontal="right" vertical="center"/>
    </xf>
    <xf numFmtId="0" fontId="4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/>
    </xf>
    <xf numFmtId="0" fontId="6" fillId="0" borderId="8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12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547</xdr:row>
      <xdr:rowOff>171450</xdr:rowOff>
    </xdr:from>
    <xdr:to>
      <xdr:col>8</xdr:col>
      <xdr:colOff>152400</xdr:colOff>
      <xdr:row>555</xdr:row>
      <xdr:rowOff>114300</xdr:rowOff>
    </xdr:to>
    <xdr:sp macro="" textlink="">
      <xdr:nvSpPr>
        <xdr:cNvPr id="2" name="1 Rectángulo"/>
        <xdr:cNvSpPr/>
      </xdr:nvSpPr>
      <xdr:spPr>
        <a:xfrm>
          <a:off x="714375" y="1049369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564"/>
  <sheetViews>
    <sheetView tabSelected="1" topLeftCell="A523" workbookViewId="0">
      <selection activeCell="AG548" sqref="AG548:AU551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B1" s="42" t="s">
        <v>1059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</row>
    <row r="2" spans="1:51" ht="21" x14ac:dyDescent="0.35">
      <c r="B2" s="43" t="s">
        <v>3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</row>
    <row r="3" spans="1:51" ht="18.75" x14ac:dyDescent="0.3">
      <c r="B3" s="44" t="s">
        <v>1060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0</v>
      </c>
      <c r="B5" s="45" t="s">
        <v>1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" t="s">
        <v>4</v>
      </c>
      <c r="AY5" s="4" t="s">
        <v>5</v>
      </c>
    </row>
    <row r="6" spans="1:51" ht="18.75" x14ac:dyDescent="0.3">
      <c r="A6" s="6" t="s">
        <v>6</v>
      </c>
      <c r="B6" s="7" t="s">
        <v>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8</v>
      </c>
      <c r="B7" s="11" t="s">
        <v>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20907872.859999999</v>
      </c>
      <c r="AY7" s="13">
        <f>AY8+AY29+AY35+AY40+AY72+AY81+AY102+AY114</f>
        <v>37207633.770000003</v>
      </c>
    </row>
    <row r="8" spans="1:51" x14ac:dyDescent="0.25">
      <c r="A8" s="10" t="s">
        <v>10</v>
      </c>
      <c r="B8" s="14" t="s">
        <v>11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10216566.680000002</v>
      </c>
      <c r="AY8" s="15">
        <f>AY9+AY11+AY15+AY16+AY17+AY18+AY19+AY25+AY27</f>
        <v>14134160.190000003</v>
      </c>
    </row>
    <row r="9" spans="1:51" x14ac:dyDescent="0.25">
      <c r="A9" s="10">
        <v>41110</v>
      </c>
      <c r="B9" s="16" t="s">
        <v>12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500</v>
      </c>
    </row>
    <row r="10" spans="1:51" x14ac:dyDescent="0.25">
      <c r="A10" s="18" t="s">
        <v>13</v>
      </c>
      <c r="B10" s="19" t="s">
        <v>14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500</v>
      </c>
    </row>
    <row r="11" spans="1:51" x14ac:dyDescent="0.25">
      <c r="A11" s="10">
        <v>41120</v>
      </c>
      <c r="B11" s="16" t="s">
        <v>15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10216566.680000002</v>
      </c>
      <c r="AY11" s="17">
        <f>SUM(AY12:AY14)</f>
        <v>14113132.970000003</v>
      </c>
    </row>
    <row r="12" spans="1:51" x14ac:dyDescent="0.25">
      <c r="A12" s="18" t="s">
        <v>16</v>
      </c>
      <c r="B12" s="19" t="s">
        <v>17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8661533.7100000009</v>
      </c>
      <c r="AY12" s="20">
        <v>9407493.3800000008</v>
      </c>
    </row>
    <row r="13" spans="1:51" x14ac:dyDescent="0.25">
      <c r="A13" s="18" t="s">
        <v>18</v>
      </c>
      <c r="B13" s="19" t="s">
        <v>19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1540946.22</v>
      </c>
      <c r="AY13" s="20">
        <v>4557020.3600000003</v>
      </c>
    </row>
    <row r="14" spans="1:51" x14ac:dyDescent="0.25">
      <c r="A14" s="18" t="s">
        <v>20</v>
      </c>
      <c r="B14" s="19" t="s">
        <v>21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14086.75</v>
      </c>
      <c r="AY14" s="20">
        <v>148619.23000000001</v>
      </c>
    </row>
    <row r="15" spans="1:51" x14ac:dyDescent="0.25">
      <c r="A15" s="10" t="s">
        <v>22</v>
      </c>
      <c r="B15" s="16" t="s">
        <v>23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24</v>
      </c>
      <c r="B16" s="16" t="s">
        <v>25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26</v>
      </c>
      <c r="B17" s="16" t="s">
        <v>27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28</v>
      </c>
      <c r="B18" s="16" t="s">
        <v>29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30</v>
      </c>
      <c r="B19" s="16" t="s">
        <v>31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20527.22</v>
      </c>
    </row>
    <row r="20" spans="1:51" x14ac:dyDescent="0.25">
      <c r="A20" s="18" t="s">
        <v>32</v>
      </c>
      <c r="B20" s="19" t="s">
        <v>33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34</v>
      </c>
      <c r="B21" s="19" t="s">
        <v>35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36</v>
      </c>
      <c r="B22" s="19" t="s">
        <v>37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19488.22</v>
      </c>
    </row>
    <row r="23" spans="1:51" x14ac:dyDescent="0.25">
      <c r="A23" s="18" t="s">
        <v>38</v>
      </c>
      <c r="B23" s="19" t="s">
        <v>39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1039</v>
      </c>
    </row>
    <row r="24" spans="1:51" x14ac:dyDescent="0.25">
      <c r="A24" s="18" t="s">
        <v>40</v>
      </c>
      <c r="B24" s="19" t="s">
        <v>41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42</v>
      </c>
      <c r="B25" s="16" t="s">
        <v>43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44</v>
      </c>
      <c r="B26" s="19" t="s">
        <v>43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45</v>
      </c>
      <c r="B27" s="16" t="s">
        <v>46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47</v>
      </c>
      <c r="B28" s="19" t="s">
        <v>48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49</v>
      </c>
      <c r="B29" s="21" t="s">
        <v>50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51</v>
      </c>
      <c r="B30" s="16" t="s">
        <v>52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53</v>
      </c>
      <c r="B31" s="16" t="s">
        <v>54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55</v>
      </c>
      <c r="B32" s="16" t="s">
        <v>56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57</v>
      </c>
      <c r="B33" s="16" t="s">
        <v>58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59</v>
      </c>
      <c r="B34" s="16" t="s">
        <v>60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61</v>
      </c>
      <c r="B35" s="21" t="s">
        <v>62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63</v>
      </c>
      <c r="B36" s="16" t="s">
        <v>64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65</v>
      </c>
      <c r="B37" s="19" t="s">
        <v>66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67</v>
      </c>
      <c r="B38" s="16" t="s">
        <v>68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69</v>
      </c>
      <c r="B39" s="19" t="s">
        <v>70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71</v>
      </c>
      <c r="B40" s="21" t="s">
        <v>72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4374656.169999999</v>
      </c>
      <c r="AY40" s="15">
        <f>AY41+AY46+AY47+AY62+AY68+AY70</f>
        <v>12349589.470000003</v>
      </c>
    </row>
    <row r="41" spans="1:51" x14ac:dyDescent="0.25">
      <c r="A41" s="10" t="s">
        <v>73</v>
      </c>
      <c r="B41" s="16" t="s">
        <v>74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1528566.0699999998</v>
      </c>
      <c r="AY41" s="17">
        <f>SUM(AY42:AY45)</f>
        <v>1804773.1600000001</v>
      </c>
    </row>
    <row r="42" spans="1:51" x14ac:dyDescent="0.25">
      <c r="A42" s="18" t="s">
        <v>75</v>
      </c>
      <c r="B42" s="19" t="s">
        <v>76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757113.86</v>
      </c>
      <c r="AY42" s="20">
        <v>904607.16</v>
      </c>
    </row>
    <row r="43" spans="1:51" x14ac:dyDescent="0.25">
      <c r="A43" s="18" t="s">
        <v>77</v>
      </c>
      <c r="B43" s="19" t="s">
        <v>78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276992.48</v>
      </c>
      <c r="AY43" s="20">
        <v>900166</v>
      </c>
    </row>
    <row r="44" spans="1:51" x14ac:dyDescent="0.25">
      <c r="A44" s="18" t="s">
        <v>79</v>
      </c>
      <c r="B44" s="19" t="s">
        <v>80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494459.73</v>
      </c>
      <c r="AY44" s="20">
        <v>0</v>
      </c>
    </row>
    <row r="45" spans="1:51" x14ac:dyDescent="0.25">
      <c r="A45" s="18" t="s">
        <v>81</v>
      </c>
      <c r="B45" s="19" t="s">
        <v>82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83</v>
      </c>
      <c r="B46" s="16" t="s">
        <v>84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85</v>
      </c>
      <c r="B47" s="16" t="s">
        <v>86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2838631.7499999995</v>
      </c>
      <c r="AY47" s="17">
        <f>SUM(AY48:AY61)</f>
        <v>10236740.870000003</v>
      </c>
    </row>
    <row r="48" spans="1:51" x14ac:dyDescent="0.25">
      <c r="A48" s="18" t="s">
        <v>87</v>
      </c>
      <c r="B48" s="19" t="s">
        <v>88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818243.55</v>
      </c>
      <c r="AY48" s="20">
        <v>1259762.3999999999</v>
      </c>
    </row>
    <row r="49" spans="1:51" x14ac:dyDescent="0.25">
      <c r="A49" s="18" t="s">
        <v>89</v>
      </c>
      <c r="B49" s="19" t="s">
        <v>90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306615.67999999999</v>
      </c>
      <c r="AY49" s="20">
        <v>451150.05</v>
      </c>
    </row>
    <row r="50" spans="1:51" x14ac:dyDescent="0.25">
      <c r="A50" s="18" t="s">
        <v>91</v>
      </c>
      <c r="B50" s="19" t="s">
        <v>92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63123.8</v>
      </c>
      <c r="AY50" s="20">
        <v>1041416.58</v>
      </c>
    </row>
    <row r="51" spans="1:51" x14ac:dyDescent="0.25">
      <c r="A51" s="18" t="s">
        <v>93</v>
      </c>
      <c r="B51" s="19" t="s">
        <v>94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95</v>
      </c>
      <c r="B52" s="19" t="s">
        <v>96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97</v>
      </c>
      <c r="B53" s="19" t="s">
        <v>98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1400</v>
      </c>
      <c r="AY53" s="20">
        <v>2718.7</v>
      </c>
    </row>
    <row r="54" spans="1:51" x14ac:dyDescent="0.25">
      <c r="A54" s="18" t="s">
        <v>99</v>
      </c>
      <c r="B54" s="19" t="s">
        <v>100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2273.91</v>
      </c>
      <c r="AY54" s="20">
        <v>17447.27</v>
      </c>
    </row>
    <row r="55" spans="1:51" x14ac:dyDescent="0.25">
      <c r="A55" s="18" t="s">
        <v>101</v>
      </c>
      <c r="B55" s="19" t="s">
        <v>102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103</v>
      </c>
      <c r="B56" s="19" t="s">
        <v>104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58145.88</v>
      </c>
      <c r="AY56" s="20">
        <v>133748.22</v>
      </c>
    </row>
    <row r="57" spans="1:51" x14ac:dyDescent="0.25">
      <c r="A57" s="18" t="s">
        <v>105</v>
      </c>
      <c r="B57" s="19" t="s">
        <v>106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559267.5</v>
      </c>
      <c r="AY57" s="20">
        <v>4394148.32</v>
      </c>
    </row>
    <row r="58" spans="1:51" x14ac:dyDescent="0.25">
      <c r="A58" s="18" t="s">
        <v>107</v>
      </c>
      <c r="B58" s="19" t="s">
        <v>108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568152.76</v>
      </c>
      <c r="AY58" s="20">
        <v>1372879.97</v>
      </c>
    </row>
    <row r="59" spans="1:51" x14ac:dyDescent="0.25">
      <c r="A59" s="18" t="s">
        <v>109</v>
      </c>
      <c r="B59" s="19" t="s">
        <v>110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31623.32</v>
      </c>
      <c r="AY59" s="20">
        <v>129862.83</v>
      </c>
    </row>
    <row r="60" spans="1:51" x14ac:dyDescent="0.25">
      <c r="A60" s="18" t="s">
        <v>111</v>
      </c>
      <c r="B60" s="19" t="s">
        <v>112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394672.99</v>
      </c>
      <c r="AY60" s="20">
        <v>1332505.8899999999</v>
      </c>
    </row>
    <row r="61" spans="1:51" x14ac:dyDescent="0.25">
      <c r="A61" s="18" t="s">
        <v>113</v>
      </c>
      <c r="B61" s="19" t="s">
        <v>114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35112.36</v>
      </c>
      <c r="AY61" s="20">
        <v>101100.64</v>
      </c>
    </row>
    <row r="62" spans="1:51" x14ac:dyDescent="0.25">
      <c r="A62" s="10" t="s">
        <v>115</v>
      </c>
      <c r="B62" s="16" t="s">
        <v>116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7458.35</v>
      </c>
      <c r="AY62" s="17">
        <f>SUM(AY63:AY67)</f>
        <v>293610.14999999997</v>
      </c>
    </row>
    <row r="63" spans="1:51" x14ac:dyDescent="0.25">
      <c r="A63" s="18" t="s">
        <v>117</v>
      </c>
      <c r="B63" s="19" t="s">
        <v>33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292577.11</v>
      </c>
    </row>
    <row r="64" spans="1:51" x14ac:dyDescent="0.25">
      <c r="A64" s="18" t="s">
        <v>118</v>
      </c>
      <c r="B64" s="19" t="s">
        <v>35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119</v>
      </c>
      <c r="B65" s="19" t="s">
        <v>37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120</v>
      </c>
      <c r="B66" s="19" t="s">
        <v>39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1033.04</v>
      </c>
    </row>
    <row r="67" spans="1:51" x14ac:dyDescent="0.25">
      <c r="A67" s="18" t="s">
        <v>121</v>
      </c>
      <c r="B67" s="19" t="s">
        <v>41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7458.35</v>
      </c>
      <c r="AY67" s="20">
        <v>0</v>
      </c>
    </row>
    <row r="68" spans="1:51" x14ac:dyDescent="0.25">
      <c r="A68" s="10" t="s">
        <v>122</v>
      </c>
      <c r="B68" s="16" t="s">
        <v>123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124</v>
      </c>
      <c r="B69" s="19" t="s">
        <v>125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126</v>
      </c>
      <c r="B70" s="16" t="s">
        <v>127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14465.29</v>
      </c>
    </row>
    <row r="71" spans="1:51" x14ac:dyDescent="0.25">
      <c r="A71" s="18" t="s">
        <v>128</v>
      </c>
      <c r="B71" s="19" t="s">
        <v>129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14465.29</v>
      </c>
    </row>
    <row r="72" spans="1:51" x14ac:dyDescent="0.25">
      <c r="A72" s="10" t="s">
        <v>130</v>
      </c>
      <c r="B72" s="21" t="s">
        <v>131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2356523.34</v>
      </c>
      <c r="AY72" s="15">
        <f>AY73+AY76+AY77+AY78+AY80</f>
        <v>10256908.279999999</v>
      </c>
    </row>
    <row r="73" spans="1:51" x14ac:dyDescent="0.25">
      <c r="A73" s="10" t="s">
        <v>132</v>
      </c>
      <c r="B73" s="16" t="s">
        <v>133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2356523.34</v>
      </c>
      <c r="AY73" s="17">
        <f>SUM(AY74:AY75)</f>
        <v>10256908.279999999</v>
      </c>
    </row>
    <row r="74" spans="1:51" x14ac:dyDescent="0.25">
      <c r="A74" s="18" t="s">
        <v>134</v>
      </c>
      <c r="B74" s="19" t="s">
        <v>135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149907.78</v>
      </c>
      <c r="AY74" s="20">
        <v>521864.51</v>
      </c>
    </row>
    <row r="75" spans="1:51" x14ac:dyDescent="0.25">
      <c r="A75" s="18" t="s">
        <v>136</v>
      </c>
      <c r="B75" s="19" t="s">
        <v>137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2206615.56</v>
      </c>
      <c r="AY75" s="20">
        <v>9735043.7699999996</v>
      </c>
    </row>
    <row r="76" spans="1:51" x14ac:dyDescent="0.25">
      <c r="A76" s="10" t="s">
        <v>138</v>
      </c>
      <c r="B76" s="16" t="s">
        <v>139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140</v>
      </c>
      <c r="B77" s="16" t="s">
        <v>141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142</v>
      </c>
      <c r="B78" s="16" t="s">
        <v>143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144</v>
      </c>
      <c r="B79" s="23" t="s">
        <v>145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146</v>
      </c>
      <c r="B80" s="16" t="s">
        <v>147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148</v>
      </c>
      <c r="B81" s="21" t="s">
        <v>149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3960126.67</v>
      </c>
      <c r="AY81" s="15">
        <f>AY82+AY83+AY85+AY87+AY89+AY91+AY93+AY94+AY100</f>
        <v>466975.83</v>
      </c>
    </row>
    <row r="82" spans="1:51" x14ac:dyDescent="0.25">
      <c r="A82" s="10" t="s">
        <v>150</v>
      </c>
      <c r="B82" s="16" t="s">
        <v>151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152</v>
      </c>
      <c r="B83" s="16" t="s">
        <v>153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144394.84</v>
      </c>
      <c r="AY83" s="17">
        <f>SUM(AY84)</f>
        <v>387970.96</v>
      </c>
    </row>
    <row r="84" spans="1:51" x14ac:dyDescent="0.25">
      <c r="A84" s="18" t="s">
        <v>154</v>
      </c>
      <c r="B84" s="23" t="s">
        <v>37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144394.84</v>
      </c>
      <c r="AY84" s="20">
        <v>387970.96</v>
      </c>
    </row>
    <row r="85" spans="1:51" x14ac:dyDescent="0.25">
      <c r="A85" s="10" t="s">
        <v>155</v>
      </c>
      <c r="B85" s="16" t="s">
        <v>156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157</v>
      </c>
      <c r="B86" s="23" t="s">
        <v>158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159</v>
      </c>
      <c r="B87" s="16" t="s">
        <v>160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1817.08</v>
      </c>
    </row>
    <row r="88" spans="1:51" x14ac:dyDescent="0.25">
      <c r="A88" s="18" t="s">
        <v>161</v>
      </c>
      <c r="B88" s="23" t="s">
        <v>162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1817.08</v>
      </c>
    </row>
    <row r="89" spans="1:51" x14ac:dyDescent="0.25">
      <c r="A89" s="10" t="s">
        <v>163</v>
      </c>
      <c r="B89" s="16" t="s">
        <v>164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0</v>
      </c>
      <c r="AY89" s="17">
        <f>SUM(AY90)</f>
        <v>0</v>
      </c>
    </row>
    <row r="90" spans="1:51" x14ac:dyDescent="0.25">
      <c r="A90" s="18" t="s">
        <v>161</v>
      </c>
      <c r="B90" s="23" t="s">
        <v>165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0</v>
      </c>
      <c r="AY90" s="20">
        <v>0</v>
      </c>
    </row>
    <row r="91" spans="1:51" x14ac:dyDescent="0.25">
      <c r="A91" s="10" t="s">
        <v>166</v>
      </c>
      <c r="B91" s="16" t="s">
        <v>167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161</v>
      </c>
      <c r="B92" s="23" t="s">
        <v>168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169</v>
      </c>
      <c r="B93" s="16" t="s">
        <v>170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171</v>
      </c>
      <c r="B94" s="16" t="s">
        <v>172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114228.81</v>
      </c>
      <c r="AY94" s="17">
        <f>SUM(AY95:AY99)</f>
        <v>0</v>
      </c>
    </row>
    <row r="95" spans="1:51" x14ac:dyDescent="0.25">
      <c r="A95" s="18" t="s">
        <v>173</v>
      </c>
      <c r="B95" s="23" t="s">
        <v>33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113890.55</v>
      </c>
      <c r="AY95" s="20">
        <v>0</v>
      </c>
    </row>
    <row r="96" spans="1:51" x14ac:dyDescent="0.25">
      <c r="A96" s="18" t="s">
        <v>174</v>
      </c>
      <c r="B96" s="23" t="s">
        <v>35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175</v>
      </c>
      <c r="B97" s="23" t="s">
        <v>37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176</v>
      </c>
      <c r="B98" s="23" t="s">
        <v>39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338.26</v>
      </c>
      <c r="AY98" s="20">
        <v>0</v>
      </c>
    </row>
    <row r="99" spans="1:51" x14ac:dyDescent="0.25">
      <c r="A99" s="18" t="s">
        <v>177</v>
      </c>
      <c r="B99" s="23" t="s">
        <v>41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178</v>
      </c>
      <c r="B100" s="16" t="s">
        <v>179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3701503.02</v>
      </c>
      <c r="AY100" s="17">
        <f>SUM(AY101)</f>
        <v>77187.789999999994</v>
      </c>
    </row>
    <row r="101" spans="1:51" x14ac:dyDescent="0.25">
      <c r="A101" s="18" t="s">
        <v>180</v>
      </c>
      <c r="B101" s="23" t="s">
        <v>181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3701503.02</v>
      </c>
      <c r="AY101" s="20">
        <v>77187.789999999994</v>
      </c>
    </row>
    <row r="102" spans="1:51" x14ac:dyDescent="0.25">
      <c r="A102" s="10" t="s">
        <v>182</v>
      </c>
      <c r="B102" s="21" t="s">
        <v>183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184</v>
      </c>
      <c r="B103" s="16" t="s">
        <v>185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186</v>
      </c>
      <c r="B104" s="19" t="s">
        <v>187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188</v>
      </c>
      <c r="B105" s="16" t="s">
        <v>189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190</v>
      </c>
      <c r="B106" s="16" t="s">
        <v>191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192</v>
      </c>
      <c r="B107" s="19" t="s">
        <v>193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194</v>
      </c>
      <c r="B108" s="16" t="s">
        <v>195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196</v>
      </c>
      <c r="B109" s="16" t="s">
        <v>197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198</v>
      </c>
      <c r="B110" s="16" t="s">
        <v>199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200</v>
      </c>
      <c r="B111" s="16" t="s">
        <v>201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202</v>
      </c>
      <c r="B112" s="19" t="s">
        <v>203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204</v>
      </c>
      <c r="B113" s="16" t="s">
        <v>205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206</v>
      </c>
      <c r="B114" s="21" t="s">
        <v>207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208</v>
      </c>
      <c r="B115" s="16" t="s">
        <v>209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210</v>
      </c>
      <c r="B116" s="16" t="s">
        <v>211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212</v>
      </c>
      <c r="B117" s="24" t="s">
        <v>213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54176466.969999991</v>
      </c>
      <c r="AY117" s="13">
        <f>AY118+AY149</f>
        <v>129444625.30000001</v>
      </c>
    </row>
    <row r="118" spans="1:51" x14ac:dyDescent="0.25">
      <c r="A118" s="10" t="s">
        <v>214</v>
      </c>
      <c r="B118" s="21" t="s">
        <v>215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54176466.969999991</v>
      </c>
      <c r="AY118" s="15">
        <f>AY119+AY132+AY135+AY140+AY146</f>
        <v>129444625.30000001</v>
      </c>
    </row>
    <row r="119" spans="1:51" x14ac:dyDescent="0.25">
      <c r="A119" s="10" t="s">
        <v>216</v>
      </c>
      <c r="B119" s="16" t="s">
        <v>217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37637519.329999998</v>
      </c>
      <c r="AY119" s="17">
        <f>SUM(AY120:AY131)</f>
        <v>86589666.300000012</v>
      </c>
    </row>
    <row r="120" spans="1:51" x14ac:dyDescent="0.25">
      <c r="A120" s="18" t="s">
        <v>218</v>
      </c>
      <c r="B120" s="19" t="s">
        <v>219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27891510.129999999</v>
      </c>
      <c r="AY120" s="20">
        <v>83300589.900000006</v>
      </c>
    </row>
    <row r="121" spans="1:51" x14ac:dyDescent="0.25">
      <c r="A121" s="18" t="s">
        <v>220</v>
      </c>
      <c r="B121" s="19" t="s">
        <v>221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3838329.88</v>
      </c>
      <c r="AY121" s="20">
        <v>0</v>
      </c>
    </row>
    <row r="122" spans="1:51" x14ac:dyDescent="0.25">
      <c r="A122" s="18" t="s">
        <v>222</v>
      </c>
      <c r="B122" s="19" t="s">
        <v>223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891961.15</v>
      </c>
      <c r="AY122" s="20">
        <v>0</v>
      </c>
    </row>
    <row r="123" spans="1:51" x14ac:dyDescent="0.25">
      <c r="A123" s="18" t="s">
        <v>224</v>
      </c>
      <c r="B123" s="19" t="s">
        <v>225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226</v>
      </c>
      <c r="B124" s="19" t="s">
        <v>227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228</v>
      </c>
      <c r="B125" s="19" t="s">
        <v>229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652208.01</v>
      </c>
      <c r="AY125" s="20">
        <v>0</v>
      </c>
    </row>
    <row r="126" spans="1:51" x14ac:dyDescent="0.25">
      <c r="A126" s="18" t="s">
        <v>230</v>
      </c>
      <c r="B126" s="19" t="s">
        <v>231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232</v>
      </c>
      <c r="B127" s="19" t="s">
        <v>233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234</v>
      </c>
      <c r="B128" s="19" t="s">
        <v>235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529798.76</v>
      </c>
      <c r="AY128" s="20">
        <v>0</v>
      </c>
    </row>
    <row r="129" spans="1:51" x14ac:dyDescent="0.25">
      <c r="A129" s="18" t="s">
        <v>236</v>
      </c>
      <c r="B129" s="19" t="s">
        <v>237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2637734</v>
      </c>
      <c r="AY129" s="20">
        <v>0</v>
      </c>
    </row>
    <row r="130" spans="1:51" x14ac:dyDescent="0.25">
      <c r="A130" s="18" t="s">
        <v>238</v>
      </c>
      <c r="B130" s="19" t="s">
        <v>239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240</v>
      </c>
      <c r="B131" s="19" t="s">
        <v>241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1195977.3999999999</v>
      </c>
      <c r="AY131" s="20">
        <v>3289076.4</v>
      </c>
    </row>
    <row r="132" spans="1:51" x14ac:dyDescent="0.25">
      <c r="A132" s="10" t="s">
        <v>242</v>
      </c>
      <c r="B132" s="16" t="s">
        <v>243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16046497.629999999</v>
      </c>
      <c r="AY132" s="17">
        <f>SUM(AY133:AY134)</f>
        <v>42368784.030000001</v>
      </c>
    </row>
    <row r="133" spans="1:51" x14ac:dyDescent="0.25">
      <c r="A133" s="18" t="s">
        <v>244</v>
      </c>
      <c r="B133" s="19" t="s">
        <v>245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4631407.2</v>
      </c>
      <c r="AY133" s="20">
        <v>11482569.970000001</v>
      </c>
    </row>
    <row r="134" spans="1:51" x14ac:dyDescent="0.25">
      <c r="A134" s="18" t="s">
        <v>246</v>
      </c>
      <c r="B134" s="19" t="s">
        <v>247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11415090.43</v>
      </c>
      <c r="AY134" s="20">
        <v>30886214.059999999</v>
      </c>
    </row>
    <row r="135" spans="1:51" x14ac:dyDescent="0.25">
      <c r="A135" s="10" t="s">
        <v>248</v>
      </c>
      <c r="B135" s="16" t="s">
        <v>249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0</v>
      </c>
      <c r="AY135" s="17">
        <f>SUM(AY136:AY139)</f>
        <v>486174.97</v>
      </c>
    </row>
    <row r="136" spans="1:51" x14ac:dyDescent="0.25">
      <c r="A136" s="18" t="s">
        <v>250</v>
      </c>
      <c r="B136" s="19" t="s">
        <v>251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252</v>
      </c>
      <c r="B137" s="19" t="s">
        <v>253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254</v>
      </c>
      <c r="B138" s="19" t="s">
        <v>255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256</v>
      </c>
      <c r="B139" s="19" t="s">
        <v>257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0</v>
      </c>
      <c r="AY139" s="20">
        <v>486174.97</v>
      </c>
    </row>
    <row r="140" spans="1:51" x14ac:dyDescent="0.25">
      <c r="A140" s="10" t="s">
        <v>258</v>
      </c>
      <c r="B140" s="16" t="s">
        <v>259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492450.01</v>
      </c>
      <c r="AY140" s="17">
        <f>SUM(AY141:AY145)</f>
        <v>0</v>
      </c>
    </row>
    <row r="141" spans="1:51" x14ac:dyDescent="0.25">
      <c r="A141" s="18" t="s">
        <v>260</v>
      </c>
      <c r="B141" s="19" t="s">
        <v>261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783.46</v>
      </c>
      <c r="AY141" s="20">
        <v>0</v>
      </c>
    </row>
    <row r="142" spans="1:51" x14ac:dyDescent="0.25">
      <c r="A142" s="18" t="s">
        <v>262</v>
      </c>
      <c r="B142" s="19" t="s">
        <v>263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45181.26</v>
      </c>
      <c r="AY142" s="20">
        <v>0</v>
      </c>
    </row>
    <row r="143" spans="1:51" x14ac:dyDescent="0.25">
      <c r="A143" s="18" t="s">
        <v>264</v>
      </c>
      <c r="B143" s="19" t="s">
        <v>265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446485.29</v>
      </c>
      <c r="AY143" s="20">
        <v>0</v>
      </c>
    </row>
    <row r="144" spans="1:51" x14ac:dyDescent="0.25">
      <c r="A144" s="18" t="s">
        <v>266</v>
      </c>
      <c r="B144" s="19" t="s">
        <v>267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268</v>
      </c>
      <c r="B145" s="19" t="s">
        <v>269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270</v>
      </c>
      <c r="B146" s="16" t="s">
        <v>271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272</v>
      </c>
      <c r="B147" s="19" t="s">
        <v>273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274</v>
      </c>
      <c r="B148" s="19" t="s">
        <v>275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276</v>
      </c>
      <c r="B149" s="21" t="s">
        <v>277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278</v>
      </c>
      <c r="B150" s="16" t="s">
        <v>279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280</v>
      </c>
      <c r="B151" s="19" t="s">
        <v>281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282</v>
      </c>
      <c r="B152" s="16" t="s">
        <v>283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284</v>
      </c>
      <c r="B153" s="16" t="s">
        <v>285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1058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6" t="s">
        <v>345</v>
      </c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6"/>
      <c r="AL184" s="46"/>
      <c r="AM184" s="46"/>
      <c r="AN184" s="46"/>
      <c r="AO184" s="46"/>
      <c r="AP184" s="46"/>
      <c r="AQ184" s="46"/>
      <c r="AR184" s="46"/>
      <c r="AS184" s="46"/>
      <c r="AT184" s="46"/>
      <c r="AU184" s="46"/>
      <c r="AV184" s="46"/>
      <c r="AW184" s="46"/>
      <c r="AX184" s="27">
        <f>AX7+AX117+AX161</f>
        <v>75084339.829999983</v>
      </c>
      <c r="AY184" s="27">
        <f>AY7+AY117+AY161</f>
        <v>166652259.07000002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40412576.890000001</v>
      </c>
      <c r="AY186" s="13">
        <f>AY187+AY222+AY287</f>
        <v>118860303.02999999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26765729.030000001</v>
      </c>
      <c r="AY187" s="15">
        <f>AY188+AY193+AY198+AY207+AY212+AY219</f>
        <v>75589579.459999993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16477897.129999999</v>
      </c>
      <c r="AY188" s="17">
        <f>SUM(AY189:AY192)</f>
        <v>47353307.5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375998.1</v>
      </c>
      <c r="AY189" s="20">
        <v>0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16101899.029999999</v>
      </c>
      <c r="AY191" s="20">
        <v>47353307.5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772150.8</v>
      </c>
      <c r="AY193" s="17">
        <f>SUM(AY194:AY197)</f>
        <v>3492499.29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458550.8</v>
      </c>
      <c r="AY194" s="20">
        <v>2523704.71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313600</v>
      </c>
      <c r="AY195" s="20">
        <v>968794.58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1446515.87</v>
      </c>
      <c r="AY198" s="17">
        <f>SUM(AY199:AY206)</f>
        <v>10696384.18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297216.5</v>
      </c>
      <c r="AY199" s="20">
        <v>772978.67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155098.35999999999</v>
      </c>
      <c r="AY200" s="20">
        <v>7781625.0899999999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860432.42</v>
      </c>
      <c r="AY201" s="20">
        <v>1658611.47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133768.59</v>
      </c>
      <c r="AY202" s="20">
        <v>483168.95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3572128.73</v>
      </c>
      <c r="AY207" s="17">
        <f>SUM(AY208:AY211)</f>
        <v>8667081.1300000008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1429199.36</v>
      </c>
      <c r="AY208" s="20">
        <v>3313214.98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570699.69999999995</v>
      </c>
      <c r="AY209" s="20">
        <v>735412.29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1572229.67</v>
      </c>
      <c r="AY210" s="20">
        <v>4572550.46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45903.4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4497036.5</v>
      </c>
      <c r="AY212" s="17">
        <f>SUM(AY213:AY218)</f>
        <v>5380307.3599999994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355261.82</v>
      </c>
      <c r="AY213" s="20">
        <v>968344.34</v>
      </c>
    </row>
    <row r="214" spans="1:51" x14ac:dyDescent="0.25">
      <c r="A214" s="18" t="s">
        <v>404</v>
      </c>
      <c r="B214" s="19" t="s">
        <v>158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49882.57</v>
      </c>
      <c r="AY214" s="20">
        <v>114434.34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3288411.51</v>
      </c>
      <c r="AY215" s="20">
        <v>916421.48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799859.32</v>
      </c>
      <c r="AY216" s="20">
        <v>2963353.32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2500</v>
      </c>
      <c r="AY217" s="20">
        <v>168230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1121.28</v>
      </c>
      <c r="AY218" s="20">
        <v>249523.88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6635290.2700000005</v>
      </c>
      <c r="AY222" s="15">
        <f>AY223+AY232+AY236+AY246+AY256+AY264+AY267+AY273+AY277</f>
        <v>21731439.710000001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508716</v>
      </c>
      <c r="AY223" s="17">
        <f>SUM(AY224:AY231)</f>
        <v>1318106.06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97917.06</v>
      </c>
      <c r="AY224" s="20">
        <v>459952.71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3442.51</v>
      </c>
      <c r="AY225" s="20">
        <v>77291.199999999997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64782.49</v>
      </c>
      <c r="AY227" s="20">
        <v>83518.81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3960</v>
      </c>
      <c r="AY228" s="20">
        <v>41679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197270.54</v>
      </c>
      <c r="AY229" s="20">
        <v>459803.34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141343.4</v>
      </c>
      <c r="AY231" s="20">
        <v>195861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304792.71000000002</v>
      </c>
      <c r="AY232" s="17">
        <f>SUM(AY233:AY235)</f>
        <v>529958.56000000006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304792.71000000002</v>
      </c>
      <c r="AY233" s="20">
        <v>526373.63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3584.93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645191.44000000006</v>
      </c>
      <c r="AY246" s="17">
        <f>SUM(AY247:AY255)</f>
        <v>3016173.6499999994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56941.2</v>
      </c>
      <c r="AY247" s="20">
        <v>292345.98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89540.39</v>
      </c>
      <c r="AY248" s="20">
        <v>130267.84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0</v>
      </c>
      <c r="AY249" s="20">
        <v>39409.11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1508</v>
      </c>
      <c r="AY250" s="20">
        <v>20445.8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1164.8900000000001</v>
      </c>
      <c r="AY251" s="20">
        <v>10969.22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349964.76</v>
      </c>
      <c r="AY252" s="20">
        <v>838927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57599.68</v>
      </c>
      <c r="AY253" s="20">
        <v>647996.6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17399.14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88472.52</v>
      </c>
      <c r="AY255" s="20">
        <v>1018412.96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379519.23</v>
      </c>
      <c r="AY256" s="17">
        <f>SUM(AY257:AY263)</f>
        <v>939310.4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0</v>
      </c>
      <c r="AY257" s="20">
        <v>13734.17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5866.09</v>
      </c>
      <c r="AY258" s="20">
        <v>36492.1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82852.820000000007</v>
      </c>
      <c r="AY259" s="20">
        <v>11886.92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72782.48</v>
      </c>
      <c r="AY260" s="20">
        <v>21591.15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3816.4</v>
      </c>
      <c r="AY261" s="20">
        <v>5488.94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159720.45000000001</v>
      </c>
      <c r="AY262" s="20">
        <v>846456.11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54480.99</v>
      </c>
      <c r="AY263" s="20">
        <v>3661.01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3918452.24</v>
      </c>
      <c r="AY264" s="17">
        <f>SUM(AY265:AY266)</f>
        <v>11900661.779999999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3918452.24</v>
      </c>
      <c r="AY265" s="20">
        <v>11900661.779999999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152507.98000000001</v>
      </c>
      <c r="AY267" s="17">
        <f>SUM(AY268:AY272)</f>
        <v>610504.57000000007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101750.56</v>
      </c>
      <c r="AY268" s="20">
        <v>330092.51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45439.45</v>
      </c>
      <c r="AY269" s="20">
        <v>194752.58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5317.97</v>
      </c>
      <c r="AY270" s="20">
        <v>80581.66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3473.3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1604.52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726110.67</v>
      </c>
      <c r="AY277" s="17">
        <f>SUM(AY278:AY286)</f>
        <v>3416724.69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33481.519999999997</v>
      </c>
      <c r="AY278" s="20">
        <v>110613.47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11758.78</v>
      </c>
      <c r="AY279" s="20">
        <v>16584.95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0</v>
      </c>
      <c r="AY280" s="20">
        <v>7300.4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45395.22</v>
      </c>
      <c r="AY281" s="20">
        <v>92314.75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488386.1</v>
      </c>
      <c r="AY283" s="20">
        <v>2326019.67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5222.49</v>
      </c>
      <c r="AY284" s="20">
        <v>140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76446.55</v>
      </c>
      <c r="AY285" s="20">
        <v>791304.23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65420.01</v>
      </c>
      <c r="AY286" s="20">
        <v>72447.22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7011557.5899999999</v>
      </c>
      <c r="AY287" s="15">
        <f>AY288+AY298+AY308+AY318+AY328+AY338+AY346+AY356+AY362</f>
        <v>21539283.859999999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2670905.13</v>
      </c>
      <c r="AY288" s="17">
        <v>9523303.2799999993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2447037.02</v>
      </c>
      <c r="AY289" s="20">
        <v>8736695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513</v>
      </c>
      <c r="AY290" s="20">
        <v>2466.38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0</v>
      </c>
      <c r="AY291" s="20">
        <v>49739.06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209800.95</v>
      </c>
      <c r="AY292" s="20">
        <v>668119.67000000004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300</v>
      </c>
      <c r="AY293" s="20">
        <v>900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6870</v>
      </c>
      <c r="AY294" s="20">
        <v>41476.94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4957.3599999999997</v>
      </c>
      <c r="AY295" s="20">
        <v>20788.2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1426.8</v>
      </c>
      <c r="AY296" s="20">
        <v>3118.03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131920.86000000002</v>
      </c>
      <c r="AY298" s="17">
        <f>SUM(AY299:AY307)</f>
        <v>802811.28999999992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21600</v>
      </c>
      <c r="AY300" s="20">
        <v>55700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58605.8</v>
      </c>
      <c r="AY301" s="20">
        <v>269144.44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0</v>
      </c>
      <c r="AY303" s="20">
        <v>37700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31048</v>
      </c>
      <c r="AY304" s="20">
        <v>321340.5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20667.060000000001</v>
      </c>
      <c r="AY307" s="20">
        <v>118926.35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777288.70000000007</v>
      </c>
      <c r="AY308" s="17">
        <f>SUM(AY309:AY317)</f>
        <v>2295556.0099999998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125280</v>
      </c>
      <c r="AY309" s="20">
        <v>538508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0</v>
      </c>
      <c r="AY310" s="20">
        <v>5815.34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324748</v>
      </c>
      <c r="AY311" s="20">
        <v>789689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60000</v>
      </c>
      <c r="AY312" s="20">
        <v>354040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20000</v>
      </c>
      <c r="AY313" s="20">
        <v>104037.91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244938.3</v>
      </c>
      <c r="AY314" s="20">
        <v>324155.76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2322.4</v>
      </c>
      <c r="AY315" s="20">
        <v>34310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145000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361679.48000000004</v>
      </c>
      <c r="AY318" s="17">
        <f>SUM(AY319:AY327)</f>
        <v>750252.22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19998.150000000001</v>
      </c>
      <c r="AY319" s="20">
        <v>367692.71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0</v>
      </c>
      <c r="AY322" s="20">
        <v>38592.839999999997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330632.33</v>
      </c>
      <c r="AY323" s="20">
        <v>312551.59999999998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11049</v>
      </c>
      <c r="AY325" s="20">
        <v>31415.07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551895.39</v>
      </c>
      <c r="AY328" s="17">
        <f>SUM(AY329:AY337)</f>
        <v>2378926.5799999996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258069.93</v>
      </c>
      <c r="AY329" s="20">
        <v>1136787.43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1802</v>
      </c>
      <c r="AY330" s="20">
        <v>49457.13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4183.6000000000004</v>
      </c>
      <c r="AY331" s="20">
        <v>6421.43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213478.01</v>
      </c>
      <c r="AY333" s="20">
        <v>963052.34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2312.9499999999998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52150.85</v>
      </c>
      <c r="AY335" s="20">
        <v>142739.28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30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22211</v>
      </c>
      <c r="AY337" s="20">
        <v>78126.02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211893.32</v>
      </c>
      <c r="AY338" s="17">
        <f>SUM(AY339:AY345)</f>
        <v>626938.09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211893.32</v>
      </c>
      <c r="AY339" s="20">
        <v>625138.09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1800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159459.12</v>
      </c>
      <c r="AY346" s="17">
        <f>SUM(AY347:AY355)</f>
        <v>690232.48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98363.97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41463.949999999997</v>
      </c>
      <c r="AY348" s="20">
        <v>209390.85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103645.17</v>
      </c>
      <c r="AY351" s="20">
        <v>357200.34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14350</v>
      </c>
      <c r="AY355" s="20">
        <v>25277.32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1201451.8999999999</v>
      </c>
      <c r="AY356" s="17">
        <f>SUM(AY357:AY361)</f>
        <v>1906289.36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12588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1149364.69</v>
      </c>
      <c r="AY358" s="20">
        <v>1812125.83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52087.21</v>
      </c>
      <c r="AY359" s="20">
        <v>81575.53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945063.69</v>
      </c>
      <c r="AY362" s="17">
        <f>SUM(AY363:AY371)</f>
        <v>2564974.5500000003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16947.52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541031.01</v>
      </c>
      <c r="AY364" s="20">
        <v>1254746.75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353663.43</v>
      </c>
      <c r="AY366" s="20">
        <v>1219358.31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48297.97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50369.25</v>
      </c>
      <c r="AY368" s="20">
        <v>0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25624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5236180.3899999997</v>
      </c>
      <c r="AY372" s="13">
        <f>AY373+AY385+AY391+AY403+AY416+AY423+AY433+AY436+AY447</f>
        <v>23236452.989999998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1550746.4</v>
      </c>
      <c r="AY385" s="15">
        <f>AY386+AY390</f>
        <v>4195156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1550746.4</v>
      </c>
      <c r="AY386" s="17">
        <f>SUM(AY387:AY389)</f>
        <v>4195156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1550746.4</v>
      </c>
      <c r="AY387" s="20">
        <v>4195156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>
        <v>52220</v>
      </c>
      <c r="B390" s="16" t="s">
        <v>754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755</v>
      </c>
      <c r="B391" s="21" t="s">
        <v>756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757</v>
      </c>
      <c r="B392" s="16" t="s">
        <v>758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759</v>
      </c>
      <c r="B393" s="19" t="s">
        <v>760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761</v>
      </c>
      <c r="B394" s="19" t="s">
        <v>762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763</v>
      </c>
      <c r="B395" s="19" t="s">
        <v>764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765</v>
      </c>
      <c r="B396" s="19" t="s">
        <v>766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767</v>
      </c>
      <c r="B397" s="19" t="s">
        <v>768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769</v>
      </c>
      <c r="B398" s="19" t="s">
        <v>770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771</v>
      </c>
      <c r="B399" s="19" t="s">
        <v>772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773</v>
      </c>
      <c r="B400" s="19" t="s">
        <v>774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775</v>
      </c>
      <c r="B401" s="16" t="s">
        <v>776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777</v>
      </c>
      <c r="B402" s="19" t="s">
        <v>778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779</v>
      </c>
      <c r="B403" s="21" t="s">
        <v>780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2238248.7299999995</v>
      </c>
      <c r="AY403" s="15">
        <f>AY404+AY406+AY408+AY414</f>
        <v>15247455.969999999</v>
      </c>
    </row>
    <row r="404" spans="1:51" x14ac:dyDescent="0.25">
      <c r="A404" s="10" t="s">
        <v>781</v>
      </c>
      <c r="B404" s="16" t="s">
        <v>782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1908708.24</v>
      </c>
      <c r="AY404" s="17">
        <f>SUM(AY405)</f>
        <v>11767263.109999999</v>
      </c>
    </row>
    <row r="405" spans="1:51" x14ac:dyDescent="0.25">
      <c r="A405" s="18" t="s">
        <v>783</v>
      </c>
      <c r="B405" s="19" t="s">
        <v>784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1908708.24</v>
      </c>
      <c r="AY405" s="20">
        <v>11767263.109999999</v>
      </c>
    </row>
    <row r="406" spans="1:51" x14ac:dyDescent="0.25">
      <c r="A406" s="10" t="s">
        <v>785</v>
      </c>
      <c r="B406" s="16" t="s">
        <v>786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787</v>
      </c>
      <c r="B407" s="19" t="s">
        <v>788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789</v>
      </c>
      <c r="B408" s="16" t="s">
        <v>790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305540.47999999998</v>
      </c>
      <c r="AY408" s="17">
        <f>SUM(AY409:AY413)</f>
        <v>3376292.86</v>
      </c>
    </row>
    <row r="409" spans="1:51" x14ac:dyDescent="0.25">
      <c r="A409" s="18" t="s">
        <v>791</v>
      </c>
      <c r="B409" s="19" t="s">
        <v>792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81540.479999999996</v>
      </c>
      <c r="AY409" s="20">
        <v>3376292.86</v>
      </c>
    </row>
    <row r="410" spans="1:51" x14ac:dyDescent="0.25">
      <c r="A410" s="18" t="s">
        <v>793</v>
      </c>
      <c r="B410" s="19" t="s">
        <v>794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795</v>
      </c>
      <c r="B411" s="19" t="s">
        <v>796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224000</v>
      </c>
      <c r="AY411" s="20">
        <v>0</v>
      </c>
    </row>
    <row r="412" spans="1:51" x14ac:dyDescent="0.25">
      <c r="A412" s="18" t="s">
        <v>797</v>
      </c>
      <c r="B412" s="19" t="s">
        <v>798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799</v>
      </c>
      <c r="B413" s="19" t="s">
        <v>800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801</v>
      </c>
      <c r="B414" s="16" t="s">
        <v>802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24000.01</v>
      </c>
      <c r="AY414" s="17">
        <f>SUM(AY415)</f>
        <v>103900</v>
      </c>
    </row>
    <row r="415" spans="1:51" x14ac:dyDescent="0.25">
      <c r="A415" s="18" t="s">
        <v>803</v>
      </c>
      <c r="B415" s="19" t="s">
        <v>804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24000.01</v>
      </c>
      <c r="AY415" s="20">
        <v>103900</v>
      </c>
    </row>
    <row r="416" spans="1:51" x14ac:dyDescent="0.25">
      <c r="A416" s="10" t="s">
        <v>805</v>
      </c>
      <c r="B416" s="21" t="s">
        <v>806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1447185.26</v>
      </c>
      <c r="AY416" s="15">
        <f>AY417+AY419+AY421</f>
        <v>3593841.0200000005</v>
      </c>
    </row>
    <row r="417" spans="1:51" x14ac:dyDescent="0.25">
      <c r="A417" s="10" t="s">
        <v>807</v>
      </c>
      <c r="B417" s="16" t="s">
        <v>808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700970.3</v>
      </c>
      <c r="AY417" s="17">
        <f>SUM(AY418)</f>
        <v>2209457.2400000002</v>
      </c>
    </row>
    <row r="418" spans="1:51" x14ac:dyDescent="0.25">
      <c r="A418" s="18" t="s">
        <v>809</v>
      </c>
      <c r="B418" s="19" t="s">
        <v>810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700970.3</v>
      </c>
      <c r="AY418" s="20">
        <v>2209457.2400000002</v>
      </c>
    </row>
    <row r="419" spans="1:51" x14ac:dyDescent="0.25">
      <c r="A419" s="10" t="s">
        <v>811</v>
      </c>
      <c r="B419" s="16" t="s">
        <v>812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746214.96</v>
      </c>
      <c r="AY419" s="17">
        <f>SUM(AY420)</f>
        <v>1384383.78</v>
      </c>
    </row>
    <row r="420" spans="1:51" x14ac:dyDescent="0.25">
      <c r="A420" s="18" t="s">
        <v>813</v>
      </c>
      <c r="B420" s="19" t="s">
        <v>814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746214.96</v>
      </c>
      <c r="AY420" s="20">
        <v>1384383.78</v>
      </c>
    </row>
    <row r="421" spans="1:51" x14ac:dyDescent="0.25">
      <c r="A421" s="10" t="s">
        <v>815</v>
      </c>
      <c r="B421" s="16" t="s">
        <v>816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817</v>
      </c>
      <c r="B422" s="19" t="s">
        <v>818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819</v>
      </c>
      <c r="B423" s="21" t="s">
        <v>820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821</v>
      </c>
      <c r="B424" s="16" t="s">
        <v>822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823</v>
      </c>
      <c r="B425" s="19" t="s">
        <v>824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825</v>
      </c>
      <c r="B426" s="19" t="s">
        <v>826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827</v>
      </c>
      <c r="B427" s="19" t="s">
        <v>828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829</v>
      </c>
      <c r="B428" s="16" t="s">
        <v>830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823</v>
      </c>
      <c r="B429" s="19" t="s">
        <v>831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825</v>
      </c>
      <c r="B430" s="19" t="s">
        <v>832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827</v>
      </c>
      <c r="B431" s="19" t="s">
        <v>833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834</v>
      </c>
      <c r="B432" s="19" t="s">
        <v>835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836</v>
      </c>
      <c r="B433" s="21" t="s">
        <v>837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838</v>
      </c>
      <c r="B434" s="16" t="s">
        <v>839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840</v>
      </c>
      <c r="B435" s="19" t="s">
        <v>841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842</v>
      </c>
      <c r="B436" s="21" t="s">
        <v>843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844</v>
      </c>
      <c r="B437" s="16" t="s">
        <v>845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846</v>
      </c>
      <c r="B438" s="19" t="s">
        <v>847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848</v>
      </c>
      <c r="B439" s="16" t="s">
        <v>849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850</v>
      </c>
      <c r="B440" s="19" t="s">
        <v>851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852</v>
      </c>
      <c r="B441" s="16" t="s">
        <v>853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854</v>
      </c>
      <c r="B442" s="19" t="s">
        <v>855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856</v>
      </c>
      <c r="B443" s="16" t="s">
        <v>857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858</v>
      </c>
      <c r="B444" s="19" t="s">
        <v>859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860</v>
      </c>
      <c r="B445" s="16" t="s">
        <v>861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862</v>
      </c>
      <c r="B446" s="19" t="s">
        <v>863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864</v>
      </c>
      <c r="B447" s="21" t="s">
        <v>865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200000</v>
      </c>
    </row>
    <row r="448" spans="1:51" x14ac:dyDescent="0.25">
      <c r="A448" s="10" t="s">
        <v>866</v>
      </c>
      <c r="B448" s="16" t="s">
        <v>867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868</v>
      </c>
      <c r="B449" s="19" t="s">
        <v>869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870</v>
      </c>
      <c r="B450" s="19" t="s">
        <v>871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872</v>
      </c>
      <c r="B451" s="16" t="s">
        <v>873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200000</v>
      </c>
    </row>
    <row r="452" spans="1:51" x14ac:dyDescent="0.25">
      <c r="A452" s="18" t="s">
        <v>874</v>
      </c>
      <c r="B452" s="19" t="s">
        <v>875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200000</v>
      </c>
    </row>
    <row r="453" spans="1:51" ht="15.75" x14ac:dyDescent="0.25">
      <c r="A453" s="10" t="s">
        <v>876</v>
      </c>
      <c r="B453" s="24" t="s">
        <v>877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878</v>
      </c>
      <c r="B454" s="21" t="s">
        <v>879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880</v>
      </c>
      <c r="B455" s="16" t="s">
        <v>881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882</v>
      </c>
      <c r="B456" s="19" t="s">
        <v>883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884</v>
      </c>
      <c r="B457" s="19" t="s">
        <v>885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886</v>
      </c>
      <c r="B458" s="19" t="s">
        <v>887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888</v>
      </c>
      <c r="B459" s="16" t="s">
        <v>889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890</v>
      </c>
      <c r="B460" s="19" t="s">
        <v>891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892</v>
      </c>
      <c r="B461" s="19" t="s">
        <v>893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894</v>
      </c>
      <c r="B462" s="19" t="s">
        <v>895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896</v>
      </c>
      <c r="B463" s="21" t="s">
        <v>897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898</v>
      </c>
      <c r="B464" s="16" t="s">
        <v>899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900</v>
      </c>
      <c r="B465" s="19" t="s">
        <v>901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902</v>
      </c>
      <c r="B466" s="19" t="s">
        <v>903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904</v>
      </c>
      <c r="B467" s="19" t="s">
        <v>905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906</v>
      </c>
      <c r="B468" s="19" t="s">
        <v>907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908</v>
      </c>
      <c r="B469" s="16" t="s">
        <v>909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910</v>
      </c>
      <c r="B470" s="19" t="s">
        <v>911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912</v>
      </c>
      <c r="B471" s="21" t="s">
        <v>913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914</v>
      </c>
      <c r="B472" s="16" t="s">
        <v>915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916</v>
      </c>
      <c r="B473" s="19" t="s">
        <v>917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918</v>
      </c>
      <c r="B474" s="16" t="s">
        <v>919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920</v>
      </c>
      <c r="B475" s="19" t="s">
        <v>921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922</v>
      </c>
      <c r="B476" s="19" t="s">
        <v>923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924</v>
      </c>
      <c r="B477" s="24" t="s">
        <v>925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174512.12</v>
      </c>
      <c r="AY477" s="13">
        <f>AY478+AY489+AY494+AY499+AY502</f>
        <v>2131029.5499999998</v>
      </c>
    </row>
    <row r="478" spans="1:51" x14ac:dyDescent="0.25">
      <c r="A478" s="10" t="s">
        <v>926</v>
      </c>
      <c r="B478" s="21" t="s">
        <v>927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174512.12</v>
      </c>
      <c r="AY478" s="15">
        <f>AY479+AY483</f>
        <v>2131029.5499999998</v>
      </c>
    </row>
    <row r="479" spans="1:51" x14ac:dyDescent="0.25">
      <c r="A479" s="10" t="s">
        <v>928</v>
      </c>
      <c r="B479" s="16" t="s">
        <v>929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174512.12</v>
      </c>
      <c r="AY479" s="17">
        <f>SUM(AY480:AY482)</f>
        <v>2131029.5499999998</v>
      </c>
    </row>
    <row r="480" spans="1:51" x14ac:dyDescent="0.25">
      <c r="A480" s="18" t="s">
        <v>930</v>
      </c>
      <c r="B480" s="19" t="s">
        <v>931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174512.12</v>
      </c>
      <c r="AY480" s="20">
        <v>2131029.5499999998</v>
      </c>
    </row>
    <row r="481" spans="1:51" x14ac:dyDescent="0.25">
      <c r="A481" s="18" t="s">
        <v>932</v>
      </c>
      <c r="B481" s="19" t="s">
        <v>933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934</v>
      </c>
      <c r="B482" s="19" t="s">
        <v>935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936</v>
      </c>
      <c r="B483" s="16" t="s">
        <v>937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938</v>
      </c>
      <c r="B484" s="19" t="s">
        <v>939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940</v>
      </c>
      <c r="B485" s="19" t="s">
        <v>941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942</v>
      </c>
      <c r="B486" s="19" t="s">
        <v>943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944</v>
      </c>
      <c r="B487" s="19" t="s">
        <v>945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946</v>
      </c>
      <c r="B488" s="19" t="s">
        <v>947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948</v>
      </c>
      <c r="B489" s="21" t="s">
        <v>949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950</v>
      </c>
      <c r="B490" s="16" t="s">
        <v>951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952</v>
      </c>
      <c r="B491" s="19" t="s">
        <v>953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954</v>
      </c>
      <c r="B492" s="16" t="s">
        <v>955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956</v>
      </c>
      <c r="B493" s="19" t="s">
        <v>957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958</v>
      </c>
      <c r="B494" s="21" t="s">
        <v>959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960</v>
      </c>
      <c r="B495" s="16" t="s">
        <v>961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962</v>
      </c>
      <c r="B496" s="19" t="s">
        <v>963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964</v>
      </c>
      <c r="B497" s="16" t="s">
        <v>965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966</v>
      </c>
      <c r="B498" s="19" t="s">
        <v>967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968</v>
      </c>
      <c r="B499" s="21" t="s">
        <v>969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970</v>
      </c>
      <c r="B500" s="16" t="s">
        <v>971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972</v>
      </c>
      <c r="B501" s="19" t="s">
        <v>973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974</v>
      </c>
      <c r="B502" s="21" t="s">
        <v>975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976</v>
      </c>
      <c r="B503" s="16" t="s">
        <v>977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978</v>
      </c>
      <c r="B504" s="19" t="s">
        <v>979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980</v>
      </c>
      <c r="B505" s="16" t="s">
        <v>981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982</v>
      </c>
      <c r="B506" s="19" t="s">
        <v>983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984</v>
      </c>
      <c r="B507" s="24" t="s">
        <v>985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986</v>
      </c>
      <c r="B508" s="21" t="s">
        <v>987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988</v>
      </c>
      <c r="B509" s="16" t="s">
        <v>989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990</v>
      </c>
      <c r="B510" s="16" t="s">
        <v>991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992</v>
      </c>
      <c r="B511" s="16" t="s">
        <v>993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994</v>
      </c>
      <c r="B512" s="16" t="s">
        <v>995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996</v>
      </c>
      <c r="B513" s="16" t="s">
        <v>997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998</v>
      </c>
      <c r="B514" s="16" t="s">
        <v>999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1000</v>
      </c>
      <c r="B515" s="16" t="s">
        <v>1001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1002</v>
      </c>
      <c r="B516" s="16" t="s">
        <v>1003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1004</v>
      </c>
      <c r="B517" s="21" t="s">
        <v>1005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1006</v>
      </c>
      <c r="B518" s="16" t="s">
        <v>1007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1008</v>
      </c>
      <c r="B519" s="16" t="s">
        <v>1009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1010</v>
      </c>
      <c r="B520" s="21" t="s">
        <v>1011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1012</v>
      </c>
      <c r="B521" s="16" t="s">
        <v>1013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1014</v>
      </c>
      <c r="B522" s="16" t="s">
        <v>1015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1016</v>
      </c>
      <c r="B523" s="16" t="s">
        <v>1017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1018</v>
      </c>
      <c r="B524" s="16" t="s">
        <v>1019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1020</v>
      </c>
      <c r="B525" s="16" t="s">
        <v>1021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1022</v>
      </c>
      <c r="B526" s="21" t="s">
        <v>1023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1024</v>
      </c>
      <c r="B527" s="16" t="s">
        <v>1025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1026</v>
      </c>
      <c r="B528" s="21" t="s">
        <v>1027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1028</v>
      </c>
      <c r="B529" s="16" t="s">
        <v>1029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1030</v>
      </c>
      <c r="B530" s="21" t="s">
        <v>1031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1032</v>
      </c>
      <c r="B531" s="16" t="s">
        <v>1033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1034</v>
      </c>
      <c r="B532" s="16" t="s">
        <v>1035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1036</v>
      </c>
      <c r="B533" s="16" t="s">
        <v>1037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1038</v>
      </c>
      <c r="B534" s="16" t="s">
        <v>1039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1040</v>
      </c>
      <c r="B535" s="16" t="s">
        <v>1041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1042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1043</v>
      </c>
      <c r="B537" s="16" t="s">
        <v>1044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1045</v>
      </c>
      <c r="B538" s="16" t="s">
        <v>1046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1047</v>
      </c>
      <c r="B539" s="16" t="s">
        <v>1048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1049</v>
      </c>
      <c r="B540" s="24" t="s">
        <v>1050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1051</v>
      </c>
      <c r="B541" s="21" t="s">
        <v>1052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1053</v>
      </c>
      <c r="B542" s="16" t="s">
        <v>1054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6" t="s">
        <v>1055</v>
      </c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  <c r="R543" s="46"/>
      <c r="S543" s="46"/>
      <c r="T543" s="46"/>
      <c r="U543" s="46"/>
      <c r="V543" s="46"/>
      <c r="W543" s="46"/>
      <c r="X543" s="46"/>
      <c r="Y543" s="46"/>
      <c r="Z543" s="46"/>
      <c r="AA543" s="46"/>
      <c r="AB543" s="46"/>
      <c r="AC543" s="46"/>
      <c r="AD543" s="46"/>
      <c r="AE543" s="46"/>
      <c r="AF543" s="46"/>
      <c r="AG543" s="46"/>
      <c r="AH543" s="46"/>
      <c r="AI543" s="46"/>
      <c r="AJ543" s="46"/>
      <c r="AK543" s="46"/>
      <c r="AL543" s="46"/>
      <c r="AM543" s="46"/>
      <c r="AN543" s="46"/>
      <c r="AO543" s="46"/>
      <c r="AP543" s="46"/>
      <c r="AQ543" s="46"/>
      <c r="AR543" s="46"/>
      <c r="AS543" s="46"/>
      <c r="AT543" s="46"/>
      <c r="AU543" s="46"/>
      <c r="AV543" s="46"/>
      <c r="AW543" s="46"/>
      <c r="AX543" s="30">
        <f>AX186+AX372+AX453+AX477+AX507+AX540</f>
        <v>45823269.399999999</v>
      </c>
      <c r="AY543" s="30">
        <f>AY186+AY372+AY453+AY477+AY507+AY540</f>
        <v>144227785.56999999</v>
      </c>
    </row>
    <row r="544" spans="1:51" ht="16.5" customHeight="1" thickBot="1" x14ac:dyDescent="0.35">
      <c r="B544" s="47" t="s">
        <v>1056</v>
      </c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  <c r="AC544" s="47"/>
      <c r="AD544" s="47"/>
      <c r="AE544" s="47"/>
      <c r="AF544" s="47"/>
      <c r="AG544" s="47"/>
      <c r="AH544" s="47"/>
      <c r="AI544" s="47"/>
      <c r="AJ544" s="47"/>
      <c r="AK544" s="47"/>
      <c r="AL544" s="47"/>
      <c r="AM544" s="47"/>
      <c r="AN544" s="47"/>
      <c r="AO544" s="47"/>
      <c r="AP544" s="47"/>
      <c r="AQ544" s="47"/>
      <c r="AR544" s="47"/>
      <c r="AS544" s="47"/>
      <c r="AT544" s="47"/>
      <c r="AU544" s="47"/>
      <c r="AV544" s="47"/>
      <c r="AW544" s="47"/>
      <c r="AX544" s="31">
        <f>AX184-AX543</f>
        <v>29261070.429999985</v>
      </c>
      <c r="AY544" s="31">
        <f>AY184-AY543</f>
        <v>22424473.50000003</v>
      </c>
    </row>
    <row r="545" spans="2:51" ht="15.75" thickTop="1" x14ac:dyDescent="0.25"/>
    <row r="546" spans="2:51" ht="18.75" x14ac:dyDescent="0.3">
      <c r="B546" s="34" t="s">
        <v>2</v>
      </c>
    </row>
    <row r="547" spans="2:51" x14ac:dyDescent="0.25">
      <c r="B547" s="1"/>
    </row>
    <row r="548" spans="2:51" x14ac:dyDescent="0.25">
      <c r="B548" s="1"/>
      <c r="AG548" s="51" t="s">
        <v>1065</v>
      </c>
      <c r="AH548" s="51"/>
      <c r="AI548" s="51"/>
      <c r="AJ548" s="51"/>
      <c r="AK548" s="51"/>
      <c r="AL548" s="51"/>
      <c r="AM548" s="51"/>
      <c r="AN548" s="51"/>
      <c r="AO548" s="51"/>
      <c r="AP548" s="51"/>
      <c r="AQ548" s="51"/>
      <c r="AR548" s="51"/>
      <c r="AS548" s="51"/>
      <c r="AT548" s="51"/>
      <c r="AU548" s="51"/>
    </row>
    <row r="549" spans="2:51" ht="8.25" customHeight="1" x14ac:dyDescent="0.25">
      <c r="AG549" s="51"/>
      <c r="AH549" s="51"/>
      <c r="AI549" s="51"/>
      <c r="AJ549" s="51"/>
      <c r="AK549" s="51"/>
      <c r="AL549" s="51"/>
      <c r="AM549" s="51"/>
      <c r="AN549" s="51"/>
      <c r="AO549" s="51"/>
      <c r="AP549" s="51"/>
      <c r="AQ549" s="51"/>
      <c r="AR549" s="51"/>
      <c r="AS549" s="51"/>
      <c r="AT549" s="51"/>
      <c r="AU549" s="51"/>
    </row>
    <row r="550" spans="2:51" x14ac:dyDescent="0.25">
      <c r="AG550" s="51"/>
      <c r="AH550" s="51"/>
      <c r="AI550" s="51"/>
      <c r="AJ550" s="51"/>
      <c r="AK550" s="51"/>
      <c r="AL550" s="51"/>
      <c r="AM550" s="51"/>
      <c r="AN550" s="51"/>
      <c r="AO550" s="51"/>
      <c r="AP550" s="51"/>
      <c r="AQ550" s="51"/>
      <c r="AR550" s="51"/>
      <c r="AS550" s="51"/>
      <c r="AT550" s="51"/>
      <c r="AU550" s="51"/>
    </row>
    <row r="551" spans="2:51" x14ac:dyDescent="0.25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48"/>
      <c r="Q551" s="48"/>
      <c r="R551" s="48"/>
      <c r="S551" s="48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D551" s="48"/>
      <c r="AE551" s="48"/>
      <c r="AF551" s="48"/>
      <c r="AG551" s="51"/>
      <c r="AH551" s="51"/>
      <c r="AI551" s="51"/>
      <c r="AJ551" s="51"/>
      <c r="AK551" s="51"/>
      <c r="AL551" s="51"/>
      <c r="AM551" s="51"/>
      <c r="AN551" s="51"/>
      <c r="AO551" s="51"/>
      <c r="AP551" s="51"/>
      <c r="AQ551" s="51"/>
      <c r="AR551" s="51"/>
      <c r="AS551" s="51"/>
      <c r="AT551" s="51"/>
      <c r="AU551" s="51"/>
      <c r="AV551" s="48" t="s">
        <v>1057</v>
      </c>
      <c r="AW551" s="48"/>
      <c r="AX551" s="48"/>
      <c r="AY551" s="48"/>
    </row>
    <row r="552" spans="2:51" x14ac:dyDescent="0.25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49" t="s">
        <v>1061</v>
      </c>
      <c r="Q552" s="49"/>
      <c r="R552" s="49"/>
      <c r="S552" s="49"/>
      <c r="T552" s="49"/>
      <c r="U552" s="49"/>
      <c r="V552" s="49"/>
      <c r="W552" s="49"/>
      <c r="X552" s="49"/>
      <c r="Y552" s="49"/>
      <c r="Z552" s="49"/>
      <c r="AA552" s="49"/>
      <c r="AB552" s="49"/>
      <c r="AC552" s="49"/>
      <c r="AD552" s="49"/>
      <c r="AE552" s="49"/>
      <c r="AF552" s="49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49" t="s">
        <v>1062</v>
      </c>
      <c r="AW552" s="49"/>
      <c r="AX552" s="49"/>
      <c r="AY552" s="49"/>
    </row>
    <row r="553" spans="2:51" x14ac:dyDescent="0.25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0"/>
      <c r="Q553" s="50"/>
      <c r="R553" s="50"/>
      <c r="S553" s="50"/>
      <c r="T553" s="50"/>
      <c r="U553" s="50"/>
      <c r="V553" s="50"/>
      <c r="W553" s="50"/>
      <c r="X553" s="50"/>
      <c r="Y553" s="50"/>
      <c r="Z553" s="50"/>
      <c r="AA553" s="50"/>
      <c r="AB553" s="50"/>
      <c r="AC553" s="50"/>
      <c r="AD553" s="50"/>
      <c r="AE553" s="50"/>
      <c r="AF553" s="50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0"/>
      <c r="AW553" s="50"/>
      <c r="AX553" s="50"/>
      <c r="AY553" s="50"/>
    </row>
    <row r="554" spans="2:51" ht="15.75" customHeight="1" x14ac:dyDescent="0.25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0" t="s">
        <v>1063</v>
      </c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  <c r="AF554" s="40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1" t="s">
        <v>1064</v>
      </c>
      <c r="AW554" s="41"/>
      <c r="AX554" s="41"/>
      <c r="AY554" s="41"/>
    </row>
    <row r="555" spans="2:51" ht="15" customHeight="1" x14ac:dyDescent="0.25">
      <c r="D555" s="39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  <c r="AF555" s="40"/>
      <c r="AS555" s="39"/>
      <c r="AV555" s="41"/>
      <c r="AW555" s="41"/>
      <c r="AX555" s="41"/>
      <c r="AY555" s="41"/>
    </row>
    <row r="556" spans="2:51" x14ac:dyDescent="0.25"/>
    <row r="557" spans="2:51" hidden="1" x14ac:dyDescent="0.25"/>
    <row r="558" spans="2:51" hidden="1" x14ac:dyDescent="0.25"/>
    <row r="559" spans="2:51" hidden="1" x14ac:dyDescent="0.25"/>
    <row r="560" spans="2:51" hidden="1" x14ac:dyDescent="0.25"/>
    <row r="561" x14ac:dyDescent="0.25"/>
    <row r="562" x14ac:dyDescent="0.25"/>
    <row r="563" x14ac:dyDescent="0.25"/>
    <row r="564" x14ac:dyDescent="0.25"/>
  </sheetData>
  <sheetProtection algorithmName="SHA-512" hashValue="kIssdUCBPsOjc79NTLB3lNbVh/dM7hKhvWQvEer+S01tcjjuJRDXupo/ihUhI5BVLeI15j46gT0ByBZDhqGlGQ==" saltValue="6L9eSc7yBRvbngv4ri4I4Q==" spinCount="100000" sheet="1" objects="1" scenarios="1"/>
  <mergeCells count="14">
    <mergeCell ref="P554:AF555"/>
    <mergeCell ref="AV554:AY555"/>
    <mergeCell ref="B1:AY1"/>
    <mergeCell ref="B2:AY2"/>
    <mergeCell ref="B3:AY3"/>
    <mergeCell ref="B5:AW5"/>
    <mergeCell ref="B184:AW184"/>
    <mergeCell ref="B543:AW543"/>
    <mergeCell ref="B544:AW544"/>
    <mergeCell ref="P551:AF551"/>
    <mergeCell ref="AV551:AY551"/>
    <mergeCell ref="P552:AF553"/>
    <mergeCell ref="AV552:AY553"/>
    <mergeCell ref="AG548:AU551"/>
  </mergeCells>
  <pageMargins left="0.23622047244094491" right="0.23622047244094491" top="0.74803149606299213" bottom="0.74803149606299213" header="0.31496062992125984" footer="0.31496062992125984"/>
  <pageSetup scale="50" orientation="portrait" r:id="rId1"/>
  <headerFooter>
    <oddFooter xml:space="preserve">&amp;RFormato F6 -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F6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2020-01-24T18:04:04Z</cp:lastPrinted>
  <dcterms:created xsi:type="dcterms:W3CDTF">2020-01-21T01:41:42Z</dcterms:created>
  <dcterms:modified xsi:type="dcterms:W3CDTF">2020-08-10T21:42:36Z</dcterms:modified>
</cp:coreProperties>
</file>